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F5711008-F734-4696-80EC-5E0051438E2D}" xr6:coauthVersionLast="47" xr6:coauthVersionMax="47" xr10:uidLastSave="{00000000-0000-0000-0000-000000000000}"/>
  <bookViews>
    <workbookView xWindow="4635" yWindow="4635" windowWidth="38700" windowHeight="15345" tabRatio="963" xr2:uid="{00000000-000D-0000-FFFF-FFFF00000000}"/>
  </bookViews>
  <sheets>
    <sheet name="Екипен записник" sheetId="1" r:id="rId1"/>
    <sheet name="Играчи" sheetId="2" r:id="rId2"/>
    <sheet name="Шифрарници" sheetId="3" r:id="rId3"/>
  </sheets>
  <definedNames>
    <definedName name="Alleys">Шифрарници!$C:$C</definedName>
    <definedName name="Cities">Шифрарници!$B:$B</definedName>
    <definedName name="Teams">Шифрарници!$A:$A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1" l="1"/>
  <c r="H18" i="1"/>
  <c r="A25" i="1"/>
  <c r="A27" i="1"/>
  <c r="P18" i="1" l="1"/>
  <c r="P25" i="1"/>
  <c r="P23" i="1"/>
  <c r="A20" i="1"/>
  <c r="P55" i="1"/>
  <c r="P53" i="1"/>
  <c r="P48" i="1"/>
  <c r="P46" i="1"/>
  <c r="P41" i="1"/>
  <c r="P39" i="1"/>
  <c r="P34" i="1"/>
  <c r="P32" i="1"/>
  <c r="P27" i="1"/>
  <c r="P20" i="1"/>
  <c r="A55" i="1"/>
  <c r="A53" i="1"/>
  <c r="A48" i="1"/>
  <c r="A46" i="1"/>
  <c r="A41" i="1"/>
  <c r="A39" i="1"/>
  <c r="A34" i="1"/>
  <c r="A32" i="1"/>
  <c r="P51" i="1"/>
  <c r="P44" i="1"/>
  <c r="P37" i="1"/>
  <c r="P30" i="1"/>
  <c r="P16" i="1"/>
  <c r="A16" i="1"/>
  <c r="A51" i="1"/>
  <c r="A44" i="1"/>
  <c r="A37" i="1"/>
  <c r="A30" i="1"/>
  <c r="A23" i="1"/>
  <c r="Y56" i="1"/>
  <c r="V56" i="1"/>
  <c r="U56" i="1"/>
  <c r="T56" i="1"/>
  <c r="W55" i="1"/>
  <c r="W54" i="1"/>
  <c r="W53" i="1"/>
  <c r="W52" i="1"/>
  <c r="Y49" i="1"/>
  <c r="V49" i="1"/>
  <c r="U49" i="1"/>
  <c r="T49" i="1"/>
  <c r="W48" i="1"/>
  <c r="W47" i="1"/>
  <c r="W46" i="1"/>
  <c r="W45" i="1"/>
  <c r="Y42" i="1"/>
  <c r="V42" i="1"/>
  <c r="U42" i="1"/>
  <c r="T42" i="1"/>
  <c r="W41" i="1"/>
  <c r="W40" i="1"/>
  <c r="W39" i="1"/>
  <c r="W38" i="1"/>
  <c r="Y35" i="1"/>
  <c r="V35" i="1"/>
  <c r="U35" i="1"/>
  <c r="T35" i="1"/>
  <c r="W34" i="1"/>
  <c r="W33" i="1"/>
  <c r="W32" i="1"/>
  <c r="W31" i="1"/>
  <c r="Y28" i="1"/>
  <c r="V28" i="1"/>
  <c r="U28" i="1"/>
  <c r="T28" i="1"/>
  <c r="W27" i="1"/>
  <c r="W26" i="1"/>
  <c r="W25" i="1"/>
  <c r="W24" i="1"/>
  <c r="J56" i="1"/>
  <c r="G56" i="1"/>
  <c r="F56" i="1"/>
  <c r="E56" i="1"/>
  <c r="H55" i="1"/>
  <c r="H54" i="1"/>
  <c r="H53" i="1"/>
  <c r="H52" i="1"/>
  <c r="J49" i="1"/>
  <c r="G49" i="1"/>
  <c r="F49" i="1"/>
  <c r="E49" i="1"/>
  <c r="H48" i="1"/>
  <c r="H47" i="1"/>
  <c r="H46" i="1"/>
  <c r="H45" i="1"/>
  <c r="J42" i="1"/>
  <c r="G42" i="1"/>
  <c r="F42" i="1"/>
  <c r="E42" i="1"/>
  <c r="H41" i="1"/>
  <c r="H40" i="1"/>
  <c r="H39" i="1"/>
  <c r="H38" i="1"/>
  <c r="J35" i="1"/>
  <c r="G35" i="1"/>
  <c r="F35" i="1"/>
  <c r="E35" i="1"/>
  <c r="H34" i="1"/>
  <c r="H33" i="1"/>
  <c r="H32" i="1"/>
  <c r="H31" i="1"/>
  <c r="J28" i="1"/>
  <c r="G28" i="1"/>
  <c r="F28" i="1"/>
  <c r="E28" i="1"/>
  <c r="H27" i="1"/>
  <c r="H26" i="1"/>
  <c r="H25" i="1"/>
  <c r="H24" i="1"/>
  <c r="Y21" i="1"/>
  <c r="V21" i="1"/>
  <c r="U21" i="1"/>
  <c r="T21" i="1"/>
  <c r="W20" i="1"/>
  <c r="W19" i="1"/>
  <c r="W18" i="1"/>
  <c r="W17" i="1"/>
  <c r="J21" i="1"/>
  <c r="G21" i="1"/>
  <c r="F21" i="1"/>
  <c r="E21" i="1"/>
  <c r="H20" i="1"/>
  <c r="H19" i="1"/>
  <c r="H17" i="1"/>
  <c r="I31" i="1" l="1"/>
  <c r="I34" i="1"/>
  <c r="I32" i="1"/>
  <c r="I25" i="1"/>
  <c r="I46" i="1"/>
  <c r="X46" i="1"/>
  <c r="I48" i="1"/>
  <c r="V60" i="1"/>
  <c r="W49" i="1"/>
  <c r="X41" i="1"/>
  <c r="H49" i="1"/>
  <c r="W28" i="1"/>
  <c r="X47" i="1"/>
  <c r="H28" i="1"/>
  <c r="H42" i="1"/>
  <c r="X48" i="1"/>
  <c r="X24" i="1"/>
  <c r="W35" i="1"/>
  <c r="X25" i="1"/>
  <c r="X31" i="1"/>
  <c r="W42" i="1"/>
  <c r="X26" i="1"/>
  <c r="X32" i="1"/>
  <c r="X38" i="1"/>
  <c r="I41" i="1"/>
  <c r="T60" i="1"/>
  <c r="X27" i="1"/>
  <c r="X33" i="1"/>
  <c r="X39" i="1"/>
  <c r="X45" i="1"/>
  <c r="X34" i="1"/>
  <c r="X40" i="1"/>
  <c r="F60" i="1"/>
  <c r="G60" i="1"/>
  <c r="E60" i="1"/>
  <c r="X55" i="1"/>
  <c r="X54" i="1"/>
  <c r="X53" i="1"/>
  <c r="H56" i="1"/>
  <c r="X20" i="1"/>
  <c r="U60" i="1"/>
  <c r="X18" i="1"/>
  <c r="X52" i="1"/>
  <c r="I52" i="1"/>
  <c r="I54" i="1"/>
  <c r="W56" i="1"/>
  <c r="I53" i="1"/>
  <c r="I55" i="1"/>
  <c r="I47" i="1"/>
  <c r="I39" i="1"/>
  <c r="I40" i="1"/>
  <c r="I33" i="1"/>
  <c r="I26" i="1"/>
  <c r="I27" i="1"/>
  <c r="I45" i="1"/>
  <c r="I38" i="1"/>
  <c r="H35" i="1"/>
  <c r="I24" i="1"/>
  <c r="X17" i="1"/>
  <c r="W21" i="1"/>
  <c r="X19" i="1"/>
  <c r="I20" i="1"/>
  <c r="I19" i="1"/>
  <c r="I18" i="1"/>
  <c r="I17" i="1"/>
  <c r="H21" i="1"/>
  <c r="I35" i="1" l="1"/>
  <c r="X42" i="1"/>
  <c r="I49" i="1"/>
  <c r="X35" i="1"/>
  <c r="X28" i="1"/>
  <c r="H60" i="1"/>
  <c r="H62" i="1" s="1"/>
  <c r="X49" i="1"/>
  <c r="X56" i="1"/>
  <c r="W60" i="1"/>
  <c r="W62" i="1" s="1"/>
  <c r="I56" i="1"/>
  <c r="I42" i="1"/>
  <c r="I28" i="1"/>
  <c r="X21" i="1"/>
  <c r="I21" i="1"/>
  <c r="K31" i="1" l="1"/>
  <c r="Z31" i="1"/>
  <c r="K45" i="1"/>
  <c r="Z45" i="1"/>
  <c r="X59" i="1"/>
  <c r="K17" i="1"/>
  <c r="P60" i="1"/>
  <c r="K60" i="1"/>
  <c r="Z60" i="1"/>
  <c r="I59" i="1"/>
  <c r="Z52" i="1"/>
  <c r="K52" i="1"/>
  <c r="K38" i="1"/>
  <c r="Z38" i="1"/>
  <c r="K24" i="1"/>
  <c r="Z24" i="1"/>
  <c r="Z17" i="1"/>
  <c r="K59" i="1" l="1"/>
  <c r="L63" i="1" s="1"/>
  <c r="L66" i="1" s="1"/>
  <c r="Z59" i="1"/>
  <c r="O63" i="1" s="1"/>
  <c r="O66" i="1" s="1"/>
</calcChain>
</file>

<file path=xl/sharedStrings.xml><?xml version="1.0" encoding="utf-8"?>
<sst xmlns="http://schemas.openxmlformats.org/spreadsheetml/2006/main" count="242" uniqueCount="161">
  <si>
    <t>Е К И П Е Н  З А П И С Н И К</t>
  </si>
  <si>
    <t>МКЛ лига натпревар</t>
  </si>
  <si>
    <t>Мажи</t>
  </si>
  <si>
    <t>КУП натпревар</t>
  </si>
  <si>
    <t>Жени</t>
  </si>
  <si>
    <t>Пријателски натпрев</t>
  </si>
  <si>
    <t>Јуниори</t>
  </si>
  <si>
    <t>Датум</t>
  </si>
  <si>
    <t>Меѓународен натпрев</t>
  </si>
  <si>
    <t>Јуниорки</t>
  </si>
  <si>
    <t>Кадети</t>
  </si>
  <si>
    <t>Куглана</t>
  </si>
  <si>
    <t>Кадетки</t>
  </si>
  <si>
    <t>ДОМАШЕН ТИМ</t>
  </si>
  <si>
    <t>ГОСТИНСКИ ТИМ</t>
  </si>
  <si>
    <t>име и презиме</t>
  </si>
  <si>
    <t>пром</t>
  </si>
  <si>
    <t>полни</t>
  </si>
  <si>
    <t>чист</t>
  </si>
  <si>
    <t>вкупно</t>
  </si>
  <si>
    <t>сет</t>
  </si>
  <si>
    <t>поен</t>
  </si>
  <si>
    <t>сетови</t>
  </si>
  <si>
    <t>поени</t>
  </si>
  <si>
    <t>пр.</t>
  </si>
  <si>
    <t>пол.</t>
  </si>
  <si>
    <t>чис.</t>
  </si>
  <si>
    <t>Разлика</t>
  </si>
  <si>
    <t>просек</t>
  </si>
  <si>
    <t>Конечен резултат</t>
  </si>
  <si>
    <t>Претставник на екипа</t>
  </si>
  <si>
    <t xml:space="preserve">Место </t>
  </si>
  <si>
    <t>Час</t>
  </si>
  <si>
    <t>Бодови</t>
  </si>
  <si>
    <t>МКЛ коло бр.</t>
  </si>
  <si>
    <t>ID</t>
  </si>
  <si>
    <t>Ime</t>
  </si>
  <si>
    <t>Prezime</t>
  </si>
  <si>
    <t>натпрев.бр.</t>
  </si>
  <si>
    <t>лек.преглед</t>
  </si>
  <si>
    <t>KK ГТЦ - Мусандра (м)</t>
  </si>
  <si>
    <t>КК Вардар 2014</t>
  </si>
  <si>
    <t>КК Макпетрол А</t>
  </si>
  <si>
    <t>КК Пелистер 1982 А</t>
  </si>
  <si>
    <t>КК Пелистер 1982 Б</t>
  </si>
  <si>
    <t>КК Макпетрол Б</t>
  </si>
  <si>
    <t>KK ГТЦ - Мусандра (ж)</t>
  </si>
  <si>
    <t>Скопје</t>
  </si>
  <si>
    <t>Битола</t>
  </si>
  <si>
    <t>Мусандра</t>
  </si>
  <si>
    <t>Боро Чурлевски</t>
  </si>
  <si>
    <t>ЖКК Пелистер Пин</t>
  </si>
  <si>
    <t>Павле Даниловски</t>
  </si>
  <si>
    <t>Менсур Ајдин</t>
  </si>
  <si>
    <t>Слободанчо Лазарков</t>
  </si>
  <si>
    <t>Игор Коцев</t>
  </si>
  <si>
    <t>Исен Фазлиевски</t>
  </si>
  <si>
    <t>Димитар Димов</t>
  </si>
  <si>
    <t>Тодор Манев</t>
  </si>
  <si>
    <t>Александар Карталов</t>
  </si>
  <si>
    <t>Виктор Николовски</t>
  </si>
  <si>
    <t>Крсте Митевски</t>
  </si>
  <si>
    <t>Андреја Палковски</t>
  </si>
  <si>
    <t>Влатко Гиевски</t>
  </si>
  <si>
    <t>Коста Ристевски</t>
  </si>
  <si>
    <t>Саша Јанковиќ</t>
  </si>
  <si>
    <t>Дарко Димитровски</t>
  </si>
  <si>
    <t>Зоран Ристиќ</t>
  </si>
  <si>
    <t>Милош Миливојевиќ</t>
  </si>
  <si>
    <t>Мартин Митиќ</t>
  </si>
  <si>
    <t>Љупчо Митиќ</t>
  </si>
  <si>
    <t>Тони Тодоровски</t>
  </si>
  <si>
    <t>Бранко Митиќ</t>
  </si>
  <si>
    <t>Влатко Стојановски</t>
  </si>
  <si>
    <t>Столе Ѓорѓиевски</t>
  </si>
  <si>
    <t>Ивица Петрески</t>
  </si>
  <si>
    <t>Драги Ѓорѓиовски</t>
  </si>
  <si>
    <t>Костадин Манев</t>
  </si>
  <si>
    <t>Пецо Димовски</t>
  </si>
  <si>
    <t>Гино Петровски</t>
  </si>
  <si>
    <t>Сашо Трпковски</t>
  </si>
  <si>
    <t>Ибрахим Мемеди</t>
  </si>
  <si>
    <t>Игор Беличански</t>
  </si>
  <si>
    <t>Владимир Даниловски</t>
  </si>
  <si>
    <t>Младен Донковски</t>
  </si>
  <si>
    <t>Дарко Марковиќ</t>
  </si>
  <si>
    <t>Душко Ајдин</t>
  </si>
  <si>
    <t>Александар Младеновски</t>
  </si>
  <si>
    <t>Милош Радојичиќ</t>
  </si>
  <si>
    <t>Игор Михајловски</t>
  </si>
  <si>
    <t>Никола Андоновски</t>
  </si>
  <si>
    <t>Менде Андоновски</t>
  </si>
  <si>
    <t>Љупчо Спировски</t>
  </si>
  <si>
    <t>Цане Колев</t>
  </si>
  <si>
    <t>Цане Поповски</t>
  </si>
  <si>
    <t>Влатко Трајчевски</t>
  </si>
  <si>
    <t>Драган Младеновски</t>
  </si>
  <si>
    <t>Архан Арслановски</t>
  </si>
  <si>
    <t xml:space="preserve">Тоде Ристевски </t>
  </si>
  <si>
    <t>Томче Стојановски</t>
  </si>
  <si>
    <t>Владимир Колев</t>
  </si>
  <si>
    <t>Благојче Ристески</t>
  </si>
  <si>
    <t>Влатко Талевски</t>
  </si>
  <si>
    <t>Златко Палашовски</t>
  </si>
  <si>
    <t>Александар Стојчевски</t>
  </si>
  <si>
    <t>Данче Наумовска</t>
  </si>
  <si>
    <t>Мирјана Младеновска</t>
  </si>
  <si>
    <t>Милена Петрески</t>
  </si>
  <si>
    <t>Моника Петровска</t>
  </si>
  <si>
    <t>Елена Аврамовска</t>
  </si>
  <si>
    <t>Соња Филиповска</t>
  </si>
  <si>
    <t>Бранкица Трајкова</t>
  </si>
  <si>
    <t>Биљана Гаврилова</t>
  </si>
  <si>
    <t>Драгана Гаврилова</t>
  </si>
  <si>
    <t>Милена Лакс</t>
  </si>
  <si>
    <t>Зоре Ивановска</t>
  </si>
  <si>
    <t>Даниела Тасевска</t>
  </si>
  <si>
    <t>Тања Трпковска</t>
  </si>
  <si>
    <t>Даниела Ѓуровска</t>
  </si>
  <si>
    <t>Ивана Трајчевска</t>
  </si>
  <si>
    <t>Емилија Переска</t>
  </si>
  <si>
    <t>Андреа Вељаноска</t>
  </si>
  <si>
    <t>Михаела Ристевска</t>
  </si>
  <si>
    <t>Стефанија Алексовска</t>
  </si>
  <si>
    <t>Ева Димитровска</t>
  </si>
  <si>
    <t>Марија Трпезановска</t>
  </si>
  <si>
    <t>Лана Апостоловска</t>
  </si>
  <si>
    <t>Дамјана Ристевска</t>
  </si>
  <si>
    <t>Емилија Илијевска</t>
  </si>
  <si>
    <t>Јана Петровска</t>
  </si>
  <si>
    <t>Кристијан Николовски</t>
  </si>
  <si>
    <t>Воислав Делов</t>
  </si>
  <si>
    <t>Јовица Блажевски</t>
  </si>
  <si>
    <t>Марко Стојменовски</t>
  </si>
  <si>
    <t>Владан Мацановиќ</t>
  </si>
  <si>
    <t>Александар Блажевски</t>
  </si>
  <si>
    <t>Петар Радовиќ</t>
  </si>
  <si>
    <t>Ивица Матиќ</t>
  </si>
  <si>
    <t>Методија Илијевски</t>
  </si>
  <si>
    <t>Дане Јакимовски</t>
  </si>
  <si>
    <t>Дарко Јовановски</t>
  </si>
  <si>
    <t>Сотир Гулески</t>
  </si>
  <si>
    <t>Главен судија</t>
  </si>
  <si>
    <t>Помошник судија</t>
  </si>
  <si>
    <t>Делегат</t>
  </si>
  <si>
    <t xml:space="preserve">Забелешка </t>
  </si>
  <si>
    <t>Верзија 09/23</t>
  </si>
  <si>
    <t>Радмила Периќ</t>
  </si>
  <si>
    <t>Лазо Анастасов</t>
  </si>
  <si>
    <t>Иво Богоевски</t>
  </si>
  <si>
    <t>Сања Трајковска</t>
  </si>
  <si>
    <t xml:space="preserve">Марио Боневски </t>
  </si>
  <si>
    <t>Column1</t>
  </si>
  <si>
    <t>Дариа Стерјоска</t>
  </si>
  <si>
    <t>Ема Медаровска</t>
  </si>
  <si>
    <t>Нема Име - да се внесе</t>
  </si>
  <si>
    <t>дупликат со ... ?</t>
  </si>
  <si>
    <t>Борис Трајковски</t>
  </si>
  <si>
    <t>Дејан Трифуновиќ</t>
  </si>
  <si>
    <t>Славко Стефанов</t>
  </si>
  <si>
    <t>Војо е 1613 или 1619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</si>
</sst>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6"/>
      <name val="Arial"/>
      <family val="2"/>
      <charset val="1"/>
    </font>
    <font>
      <b/>
      <sz val="9"/>
      <name val="Arial"/>
      <family val="2"/>
      <charset val="1"/>
    </font>
    <font>
      <b/>
      <sz val="8"/>
      <name val="Arial"/>
      <family val="2"/>
      <charset val="1"/>
    </font>
    <font>
      <b/>
      <sz val="10"/>
      <name val="Arial"/>
      <family val="2"/>
      <charset val="1"/>
    </font>
    <font>
      <b/>
      <sz val="7"/>
      <name val="Arial"/>
      <family val="2"/>
      <charset val="1"/>
    </font>
    <font>
      <sz val="8"/>
      <name val="Arial"/>
      <family val="2"/>
      <charset val="1"/>
    </font>
    <font>
      <sz val="7"/>
      <name val="Arial"/>
      <family val="2"/>
      <charset val="1"/>
    </font>
    <font>
      <b/>
      <sz val="7.5"/>
      <name val="Arial"/>
      <family val="2"/>
      <charset val="1"/>
    </font>
    <font>
      <b/>
      <sz val="11"/>
      <name val="Arial"/>
      <family val="2"/>
      <charset val="1"/>
    </font>
    <font>
      <b/>
      <sz val="12"/>
      <name val="Arial"/>
      <family val="2"/>
      <charset val="1"/>
    </font>
    <font>
      <b/>
      <sz val="20"/>
      <name val="Arial"/>
      <family val="2"/>
    </font>
    <font>
      <b/>
      <sz val="18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  <charset val="1"/>
    </font>
    <font>
      <b/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69">
    <border>
      <left/>
      <right/>
      <top/>
      <bottom/>
      <diagonal/>
    </border>
    <border>
      <left style="medium">
        <color rgb="FF3C3C3C"/>
      </left>
      <right/>
      <top style="medium">
        <color rgb="FF3C3C3C"/>
      </top>
      <bottom style="medium">
        <color rgb="FF3C3C3C"/>
      </bottom>
      <diagonal/>
    </border>
    <border>
      <left/>
      <right/>
      <top style="medium">
        <color rgb="FF3C3C3C"/>
      </top>
      <bottom style="medium">
        <color rgb="FF3C3C3C"/>
      </bottom>
      <diagonal/>
    </border>
    <border>
      <left/>
      <right style="medium">
        <color rgb="FF3C3C3C"/>
      </right>
      <top style="medium">
        <color rgb="FF3C3C3C"/>
      </top>
      <bottom style="medium">
        <color rgb="FF3C3C3C"/>
      </bottom>
      <diagonal/>
    </border>
    <border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  <diagonal/>
    </border>
    <border>
      <left/>
      <right/>
      <top style="thin">
        <color rgb="FF3C3C3C"/>
      </top>
      <bottom style="thin">
        <color rgb="FF3C3C3C"/>
      </bottom>
      <diagonal/>
    </border>
    <border>
      <left/>
      <right style="medium">
        <color rgb="FF3C3C3C"/>
      </right>
      <top style="thin">
        <color rgb="FF3C3C3C"/>
      </top>
      <bottom style="thin">
        <color rgb="FF3C3C3C"/>
      </bottom>
      <diagonal/>
    </border>
    <border>
      <left/>
      <right/>
      <top/>
      <bottom style="medium">
        <color rgb="FF3C3C3C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medium">
        <color rgb="FF3C3C3C"/>
      </bottom>
      <diagonal/>
    </border>
    <border>
      <left style="medium">
        <color rgb="FF3C3C3C"/>
      </left>
      <right style="thin">
        <color rgb="FF3C3C3C"/>
      </right>
      <top style="medium">
        <color rgb="FF3C3C3C"/>
      </top>
      <bottom style="thin">
        <color rgb="FF3C3C3C"/>
      </bottom>
      <diagonal/>
    </border>
    <border>
      <left style="thin">
        <color rgb="FF3C3C3C"/>
      </left>
      <right style="thin">
        <color rgb="FF3C3C3C"/>
      </right>
      <top style="medium">
        <color rgb="FF3C3C3C"/>
      </top>
      <bottom style="thin">
        <color rgb="FF3C3C3C"/>
      </bottom>
      <diagonal/>
    </border>
    <border>
      <left style="thin">
        <color rgb="FF3C3C3C"/>
      </left>
      <right style="medium">
        <color rgb="FF3C3C3C"/>
      </right>
      <top style="medium">
        <color rgb="FF3C3C3C"/>
      </top>
      <bottom style="thin">
        <color rgb="FF3C3C3C"/>
      </bottom>
      <diagonal/>
    </border>
    <border>
      <left style="thin">
        <color rgb="FF3C3C3C"/>
      </left>
      <right style="medium">
        <color rgb="FF3C3C3C"/>
      </right>
      <top style="thin">
        <color rgb="FF3C3C3C"/>
      </top>
      <bottom style="medium">
        <color rgb="FF3C3C3C"/>
      </bottom>
      <diagonal/>
    </border>
    <border>
      <left style="medium">
        <color rgb="FF3C3C3C"/>
      </left>
      <right style="thin">
        <color rgb="FF3C3C3C"/>
      </right>
      <top style="thin">
        <color rgb="FF3C3C3C"/>
      </top>
      <bottom style="medium">
        <color rgb="FF3C3C3C"/>
      </bottom>
      <diagonal/>
    </border>
    <border>
      <left/>
      <right style="thin">
        <color rgb="FF3C3C3C"/>
      </right>
      <top style="thin">
        <color rgb="FF3C3C3C"/>
      </top>
      <bottom style="medium">
        <color rgb="FF3C3C3C"/>
      </bottom>
      <diagonal/>
    </border>
    <border>
      <left style="thin">
        <color rgb="FF3C3C3C"/>
      </left>
      <right style="thin">
        <color rgb="FF3C3C3C"/>
      </right>
      <top/>
      <bottom style="medium">
        <color rgb="FF3C3C3C"/>
      </bottom>
      <diagonal/>
    </border>
    <border>
      <left style="thin">
        <color rgb="FF3C3C3C"/>
      </left>
      <right style="thin">
        <color rgb="FF3C3C3C"/>
      </right>
      <top style="medium">
        <color rgb="FF3C3C3C"/>
      </top>
      <bottom style="medium">
        <color rgb="FF3C3C3C"/>
      </bottom>
      <diagonal/>
    </border>
    <border>
      <left/>
      <right/>
      <top style="medium">
        <color rgb="FF3C3C3C"/>
      </top>
      <bottom/>
      <diagonal/>
    </border>
    <border>
      <left/>
      <right style="medium">
        <color rgb="FF3C3C3C"/>
      </right>
      <top/>
      <bottom style="medium">
        <color rgb="FF3C3C3C"/>
      </bottom>
      <diagonal/>
    </border>
    <border>
      <left style="thick">
        <color rgb="FF3C3C3C"/>
      </left>
      <right style="medium">
        <color rgb="FF3C3C3C"/>
      </right>
      <top style="medium">
        <color rgb="FF3C3C3C"/>
      </top>
      <bottom style="medium">
        <color rgb="FF3C3C3C"/>
      </bottom>
      <diagonal/>
    </border>
    <border>
      <left/>
      <right style="medium">
        <color rgb="FF3C3C3C"/>
      </right>
      <top/>
      <bottom/>
      <diagonal/>
    </border>
    <border>
      <left/>
      <right/>
      <top/>
      <bottom style="thin">
        <color rgb="FF3C3C3C"/>
      </bottom>
      <diagonal/>
    </border>
    <border>
      <left style="thin">
        <color rgb="FF3C3C3C"/>
      </left>
      <right/>
      <top style="medium">
        <color rgb="FF3C3C3C"/>
      </top>
      <bottom style="medium">
        <color rgb="FF3C3C3C"/>
      </bottom>
      <diagonal/>
    </border>
    <border>
      <left/>
      <right style="thin">
        <color rgb="FF3C3C3C"/>
      </right>
      <top style="medium">
        <color rgb="FF3C3C3C"/>
      </top>
      <bottom style="medium">
        <color rgb="FF3C3C3C"/>
      </bottom>
      <diagonal/>
    </border>
    <border>
      <left style="thin">
        <color rgb="FF3C3C3C"/>
      </left>
      <right/>
      <top style="thin">
        <color rgb="FF3C3C3C"/>
      </top>
      <bottom style="medium">
        <color rgb="FF3C3C3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3C3C3C"/>
      </left>
      <right style="thin">
        <color rgb="FF3C3C3C"/>
      </right>
      <top style="thin">
        <color rgb="FF3C3C3C"/>
      </top>
      <bottom style="medium">
        <color indexed="64"/>
      </bottom>
      <diagonal/>
    </border>
    <border>
      <left/>
      <right style="thin">
        <color rgb="FF3C3C3C"/>
      </right>
      <top style="thin">
        <color rgb="FF3C3C3C"/>
      </top>
      <bottom style="medium">
        <color indexed="64"/>
      </bottom>
      <diagonal/>
    </border>
    <border>
      <left style="thin">
        <color rgb="FF3C3C3C"/>
      </left>
      <right style="thin">
        <color rgb="FF3C3C3C"/>
      </right>
      <top/>
      <bottom style="medium">
        <color indexed="64"/>
      </bottom>
      <diagonal/>
    </border>
    <border>
      <left style="thin">
        <color rgb="FF3C3C3C"/>
      </left>
      <right style="thin">
        <color rgb="FF3C3C3C"/>
      </right>
      <top style="medium">
        <color rgb="FF3C3C3C"/>
      </top>
      <bottom style="medium">
        <color indexed="64"/>
      </bottom>
      <diagonal/>
    </border>
    <border>
      <left style="thin">
        <color rgb="FF3C3C3C"/>
      </left>
      <right style="medium">
        <color rgb="FF3C3C3C"/>
      </right>
      <top style="thin">
        <color rgb="FF3C3C3C"/>
      </top>
      <bottom style="medium">
        <color indexed="64"/>
      </bottom>
      <diagonal/>
    </border>
    <border>
      <left/>
      <right/>
      <top style="thin">
        <color rgb="FF3C3C3C"/>
      </top>
      <bottom/>
      <diagonal/>
    </border>
    <border>
      <left/>
      <right/>
      <top style="thin">
        <color rgb="FF3C3C3C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3C3C3C"/>
      </bottom>
      <diagonal/>
    </border>
    <border>
      <left/>
      <right/>
      <top style="medium">
        <color indexed="64"/>
      </top>
      <bottom style="thin">
        <color rgb="FF3C3C3C"/>
      </bottom>
      <diagonal/>
    </border>
    <border>
      <left/>
      <right style="medium">
        <color rgb="FF3C3C3C"/>
      </right>
      <top style="medium">
        <color indexed="64"/>
      </top>
      <bottom style="thin">
        <color rgb="FF3C3C3C"/>
      </bottom>
      <diagonal/>
    </border>
    <border>
      <left style="medium">
        <color rgb="FF3C3C3C"/>
      </left>
      <right style="medium">
        <color indexed="64"/>
      </right>
      <top style="medium">
        <color indexed="64"/>
      </top>
      <bottom style="medium">
        <color rgb="FF3C3C3C"/>
      </bottom>
      <diagonal/>
    </border>
    <border>
      <left style="medium">
        <color indexed="64"/>
      </left>
      <right/>
      <top style="thin">
        <color rgb="FF3C3C3C"/>
      </top>
      <bottom style="thin">
        <color rgb="FF3C3C3C"/>
      </bottom>
      <diagonal/>
    </border>
    <border>
      <left style="medium">
        <color rgb="FF3C3C3C"/>
      </left>
      <right style="medium">
        <color indexed="64"/>
      </right>
      <top style="medium">
        <color rgb="FF3C3C3C"/>
      </top>
      <bottom style="medium">
        <color rgb="FF3C3C3C"/>
      </bottom>
      <diagonal/>
    </border>
    <border>
      <left style="medium">
        <color indexed="64"/>
      </left>
      <right/>
      <top style="thin">
        <color rgb="FF3C3C3C"/>
      </top>
      <bottom style="medium">
        <color indexed="64"/>
      </bottom>
      <diagonal/>
    </border>
    <border>
      <left/>
      <right style="medium">
        <color rgb="FF3C3C3C"/>
      </right>
      <top style="thin">
        <color rgb="FF3C3C3C"/>
      </top>
      <bottom style="medium">
        <color indexed="64"/>
      </bottom>
      <diagonal/>
    </border>
    <border>
      <left style="medium">
        <color rgb="FF3C3C3C"/>
      </left>
      <right style="medium">
        <color indexed="64"/>
      </right>
      <top style="medium">
        <color rgb="FF3C3C3C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3C3C3C"/>
      </left>
      <right style="thin">
        <color rgb="FF3C3C3C"/>
      </right>
      <top style="thin">
        <color rgb="FF3C3C3C"/>
      </top>
      <bottom/>
      <diagonal/>
    </border>
    <border>
      <left style="thin">
        <color rgb="FF3C3C3C"/>
      </left>
      <right style="thin">
        <color rgb="FF3C3C3C"/>
      </right>
      <top style="thin">
        <color rgb="FF3C3C3C"/>
      </top>
      <bottom/>
      <diagonal/>
    </border>
    <border>
      <left style="medium">
        <color rgb="FF3C3C3C"/>
      </left>
      <right/>
      <top style="thin">
        <color rgb="FF3C3C3C"/>
      </top>
      <bottom style="thin">
        <color rgb="FF3C3C3C"/>
      </bottom>
      <diagonal/>
    </border>
    <border>
      <left style="medium">
        <color rgb="FF3C3C3C"/>
      </left>
      <right style="medium">
        <color rgb="FF3C3C3C"/>
      </right>
      <top style="medium">
        <color rgb="FF3C3C3C"/>
      </top>
      <bottom/>
      <diagonal/>
    </border>
    <border>
      <left style="thin">
        <color rgb="FF3C3C3C"/>
      </left>
      <right/>
      <top style="thin">
        <color rgb="FF3C3C3C"/>
      </top>
      <bottom/>
      <diagonal/>
    </border>
    <border>
      <left/>
      <right style="thin">
        <color rgb="FF3C3C3C"/>
      </right>
      <top style="thin">
        <color rgb="FF3C3C3C"/>
      </top>
      <bottom/>
      <diagonal/>
    </border>
    <border>
      <left style="thin">
        <color rgb="FF3C3C3C"/>
      </left>
      <right/>
      <top/>
      <bottom style="medium">
        <color rgb="FF3C3C3C"/>
      </bottom>
      <diagonal/>
    </border>
    <border>
      <left/>
      <right style="thin">
        <color rgb="FF3C3C3C"/>
      </right>
      <top/>
      <bottom style="medium">
        <color rgb="FF3C3C3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52">
    <xf numFmtId="0" fontId="0" fillId="0" borderId="0" xfId="0"/>
    <xf numFmtId="0" fontId="0" fillId="0" borderId="0" xfId="0" applyProtection="1"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0" fontId="3" fillId="2" borderId="1" xfId="0" applyFont="1" applyFill="1" applyBorder="1"/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 applyAlignment="1" applyProtection="1">
      <alignment horizontal="center"/>
      <protection locked="0"/>
    </xf>
    <xf numFmtId="0" fontId="0" fillId="2" borderId="5" xfId="0" applyFill="1" applyBorder="1"/>
    <xf numFmtId="0" fontId="0" fillId="2" borderId="6" xfId="0" applyFill="1" applyBorder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/>
    <xf numFmtId="0" fontId="5" fillId="2" borderId="0" xfId="1" applyFont="1" applyFill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1" fontId="3" fillId="2" borderId="8" xfId="0" applyNumberFormat="1" applyFont="1" applyFill="1" applyBorder="1" applyAlignment="1" applyProtection="1">
      <alignment horizontal="center" vertical="center"/>
      <protection locked="0"/>
    </xf>
    <xf numFmtId="1" fontId="3" fillId="2" borderId="9" xfId="0" applyNumberFormat="1" applyFont="1" applyFill="1" applyBorder="1" applyAlignment="1" applyProtection="1">
      <alignment horizontal="center" vertical="center"/>
      <protection locked="0"/>
    </xf>
    <xf numFmtId="164" fontId="5" fillId="2" borderId="0" xfId="1" applyNumberFormat="1" applyFont="1" applyFill="1" applyAlignment="1">
      <alignment horizontal="center" vertical="center"/>
    </xf>
    <xf numFmtId="0" fontId="5" fillId="0" borderId="0" xfId="0" applyFont="1"/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9" fillId="2" borderId="7" xfId="0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vertical="center"/>
    </xf>
    <xf numFmtId="0" fontId="9" fillId="2" borderId="0" xfId="0" applyFont="1" applyFill="1"/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1" fillId="2" borderId="0" xfId="0" applyFont="1" applyFill="1"/>
    <xf numFmtId="0" fontId="0" fillId="2" borderId="0" xfId="0" applyFill="1" applyAlignment="1">
      <alignment horizontal="left"/>
    </xf>
    <xf numFmtId="0" fontId="6" fillId="2" borderId="0" xfId="0" applyFont="1" applyFill="1" applyAlignment="1">
      <alignment horizontal="center" vertical="top"/>
    </xf>
    <xf numFmtId="1" fontId="3" fillId="0" borderId="8" xfId="0" applyNumberFormat="1" applyFont="1" applyBorder="1" applyAlignment="1" applyProtection="1">
      <alignment horizontal="center" vertical="center"/>
      <protection locked="0"/>
    </xf>
    <xf numFmtId="1" fontId="3" fillId="0" borderId="9" xfId="0" applyNumberFormat="1" applyFont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4" fillId="2" borderId="0" xfId="1" applyFont="1" applyFill="1" applyAlignment="1" applyProtection="1">
      <alignment horizontal="center" vertical="center"/>
      <protection locked="0"/>
    </xf>
    <xf numFmtId="49" fontId="4" fillId="2" borderId="0" xfId="1" applyNumberFormat="1" applyFont="1" applyFill="1" applyAlignment="1" applyProtection="1">
      <alignment horizontal="center" vertical="center"/>
      <protection locked="0"/>
    </xf>
    <xf numFmtId="1" fontId="3" fillId="0" borderId="0" xfId="0" applyNumberFormat="1" applyFont="1" applyAlignment="1">
      <alignment horizontal="center" vertical="center"/>
    </xf>
    <xf numFmtId="0" fontId="4" fillId="2" borderId="40" xfId="0" applyFont="1" applyFill="1" applyBorder="1"/>
    <xf numFmtId="0" fontId="0" fillId="2" borderId="41" xfId="0" applyFill="1" applyBorder="1"/>
    <xf numFmtId="0" fontId="0" fillId="2" borderId="42" xfId="0" applyFill="1" applyBorder="1"/>
    <xf numFmtId="0" fontId="5" fillId="2" borderId="43" xfId="0" applyFont="1" applyFill="1" applyBorder="1" applyAlignment="1" applyProtection="1">
      <alignment horizontal="center"/>
      <protection locked="0"/>
    </xf>
    <xf numFmtId="0" fontId="4" fillId="2" borderId="44" xfId="0" applyFont="1" applyFill="1" applyBorder="1"/>
    <xf numFmtId="0" fontId="5" fillId="2" borderId="45" xfId="0" applyFont="1" applyFill="1" applyBorder="1" applyAlignment="1" applyProtection="1">
      <alignment horizontal="center"/>
      <protection locked="0"/>
    </xf>
    <xf numFmtId="0" fontId="4" fillId="2" borderId="46" xfId="0" applyFont="1" applyFill="1" applyBorder="1"/>
    <xf numFmtId="0" fontId="0" fillId="2" borderId="37" xfId="0" applyFill="1" applyBorder="1"/>
    <xf numFmtId="0" fontId="0" fillId="2" borderId="47" xfId="0" applyFill="1" applyBorder="1"/>
    <xf numFmtId="0" fontId="5" fillId="2" borderId="48" xfId="0" applyFont="1" applyFill="1" applyBorder="1" applyAlignment="1" applyProtection="1">
      <alignment horizontal="center"/>
      <protection locked="0"/>
    </xf>
    <xf numFmtId="0" fontId="0" fillId="2" borderId="49" xfId="0" applyFill="1" applyBorder="1"/>
    <xf numFmtId="0" fontId="4" fillId="2" borderId="38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4" fillId="0" borderId="0" xfId="2" applyFont="1" applyAlignment="1">
      <alignment horizontal="center"/>
    </xf>
    <xf numFmtId="0" fontId="14" fillId="0" borderId="0" xfId="0" applyFont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16" xfId="0" applyNumberFormat="1" applyFont="1" applyBorder="1" applyAlignment="1">
      <alignment horizontal="center" vertical="center"/>
    </xf>
    <xf numFmtId="1" fontId="3" fillId="0" borderId="33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 vertical="center"/>
    </xf>
    <xf numFmtId="1" fontId="10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" fontId="10" fillId="0" borderId="20" xfId="0" applyNumberFormat="1" applyFont="1" applyBorder="1" applyAlignment="1">
      <alignment horizontal="center"/>
    </xf>
    <xf numFmtId="0" fontId="4" fillId="2" borderId="8" xfId="1" applyFont="1" applyFill="1" applyBorder="1" applyAlignment="1" applyProtection="1">
      <alignment horizontal="center" vertical="center"/>
      <protection locked="0"/>
    </xf>
    <xf numFmtId="0" fontId="4" fillId="2" borderId="39" xfId="0" applyFont="1" applyFill="1" applyBorder="1" applyAlignment="1" applyProtection="1">
      <alignment horizontal="center" vertical="center"/>
      <protection locked="0"/>
    </xf>
    <xf numFmtId="0" fontId="17" fillId="0" borderId="59" xfId="2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59" xfId="0" applyBorder="1" applyAlignment="1">
      <alignment horizontal="center"/>
    </xf>
    <xf numFmtId="0" fontId="18" fillId="0" borderId="60" xfId="2" applyFont="1" applyBorder="1" applyAlignment="1">
      <alignment horizontal="center" vertical="center"/>
    </xf>
    <xf numFmtId="0" fontId="19" fillId="0" borderId="60" xfId="2" applyFont="1" applyBorder="1" applyAlignment="1">
      <alignment horizontal="center" vertical="center"/>
    </xf>
    <xf numFmtId="0" fontId="20" fillId="0" borderId="0" xfId="0" applyFont="1"/>
    <xf numFmtId="0" fontId="21" fillId="0" borderId="0" xfId="0" applyFont="1"/>
    <xf numFmtId="0" fontId="0" fillId="0" borderId="0" xfId="0" applyAlignment="1">
      <alignment horizontal="center"/>
    </xf>
    <xf numFmtId="0" fontId="6" fillId="2" borderId="18" xfId="0" applyFont="1" applyFill="1" applyBorder="1" applyAlignment="1">
      <alignment vertical="top"/>
    </xf>
    <xf numFmtId="0" fontId="7" fillId="0" borderId="0" xfId="0" applyFont="1"/>
    <xf numFmtId="0" fontId="14" fillId="0" borderId="60" xfId="2" applyFont="1" applyBorder="1" applyAlignment="1">
      <alignment horizontal="center" vertical="center"/>
    </xf>
    <xf numFmtId="0" fontId="22" fillId="0" borderId="60" xfId="2" applyFont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4" fillId="0" borderId="51" xfId="1" applyFont="1" applyBorder="1" applyAlignment="1" applyProtection="1">
      <alignment horizontal="center" vertical="center"/>
      <protection locked="0"/>
    </xf>
    <xf numFmtId="49" fontId="4" fillId="2" borderId="52" xfId="1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0" fontId="4" fillId="2" borderId="54" xfId="0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2" borderId="53" xfId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2" borderId="51" xfId="1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  <protection locked="0"/>
    </xf>
    <xf numFmtId="49" fontId="4" fillId="2" borderId="15" xfId="1" applyNumberFormat="1" applyFont="1" applyFill="1" applyBorder="1" applyAlignment="1" applyProtection="1">
      <alignment horizontal="center" vertical="center"/>
      <protection locked="0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right"/>
    </xf>
    <xf numFmtId="0" fontId="6" fillId="2" borderId="18" xfId="0" applyFont="1" applyFill="1" applyBorder="1" applyAlignment="1">
      <alignment horizontal="center" vertical="top"/>
    </xf>
    <xf numFmtId="0" fontId="5" fillId="0" borderId="0" xfId="0" applyFont="1" applyAlignment="1">
      <alignment horizontal="center"/>
    </xf>
    <xf numFmtId="164" fontId="13" fillId="0" borderId="26" xfId="0" applyNumberFormat="1" applyFont="1" applyBorder="1" applyAlignment="1">
      <alignment horizontal="center"/>
    </xf>
    <xf numFmtId="164" fontId="13" fillId="0" borderId="27" xfId="0" applyNumberFormat="1" applyFont="1" applyBorder="1" applyAlignment="1">
      <alignment horizontal="center"/>
    </xf>
    <xf numFmtId="164" fontId="13" fillId="0" borderId="28" xfId="0" applyNumberFormat="1" applyFont="1" applyBorder="1" applyAlignment="1">
      <alignment horizontal="center"/>
    </xf>
    <xf numFmtId="164" fontId="13" fillId="0" borderId="29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16" fillId="0" borderId="30" xfId="0" applyFont="1" applyBorder="1" applyProtection="1">
      <protection locked="0"/>
    </xf>
    <xf numFmtId="0" fontId="16" fillId="0" borderId="30" xfId="0" applyFont="1" applyBorder="1"/>
    <xf numFmtId="0" fontId="16" fillId="2" borderId="38" xfId="0" applyFont="1" applyFill="1" applyBorder="1" applyProtection="1">
      <protection locked="0"/>
    </xf>
    <xf numFmtId="0" fontId="16" fillId="0" borderId="38" xfId="0" applyFont="1" applyBorder="1" applyProtection="1">
      <protection locked="0"/>
    </xf>
    <xf numFmtId="14" fontId="16" fillId="0" borderId="38" xfId="0" applyNumberFormat="1" applyFont="1" applyBorder="1" applyProtection="1">
      <protection locked="0"/>
    </xf>
    <xf numFmtId="0" fontId="16" fillId="0" borderId="38" xfId="0" applyFont="1" applyBorder="1"/>
    <xf numFmtId="20" fontId="16" fillId="0" borderId="38" xfId="0" applyNumberFormat="1" applyFont="1" applyBorder="1" applyAlignment="1" applyProtection="1">
      <alignment horizontal="left"/>
      <protection locked="0"/>
    </xf>
    <xf numFmtId="0" fontId="16" fillId="0" borderId="38" xfId="0" applyFont="1" applyBorder="1" applyAlignment="1">
      <alignment horizontal="left"/>
    </xf>
    <xf numFmtId="0" fontId="11" fillId="2" borderId="55" xfId="1" applyFont="1" applyFill="1" applyBorder="1" applyAlignment="1" applyProtection="1">
      <alignment horizontal="center" vertical="center"/>
      <protection locked="0"/>
    </xf>
    <xf numFmtId="0" fontId="11" fillId="2" borderId="36" xfId="1" applyFont="1" applyFill="1" applyBorder="1" applyAlignment="1" applyProtection="1">
      <alignment horizontal="center" vertical="center"/>
      <protection locked="0"/>
    </xf>
    <xf numFmtId="0" fontId="11" fillId="2" borderId="56" xfId="1" applyFont="1" applyFill="1" applyBorder="1" applyAlignment="1" applyProtection="1">
      <alignment horizontal="center" vertical="center"/>
      <protection locked="0"/>
    </xf>
    <xf numFmtId="0" fontId="15" fillId="0" borderId="57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58" xfId="0" applyFont="1" applyBorder="1" applyAlignment="1" applyProtection="1">
      <alignment horizontal="center" vertical="center"/>
      <protection locked="0"/>
    </xf>
    <xf numFmtId="0" fontId="0" fillId="0" borderId="30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5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7" xfId="0" applyBorder="1" applyAlignment="1" applyProtection="1">
      <alignment horizontal="center"/>
      <protection locked="0"/>
    </xf>
    <xf numFmtId="0" fontId="6" fillId="2" borderId="0" xfId="0" applyFont="1" applyFill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4" fillId="2" borderId="31" xfId="1" applyFont="1" applyFill="1" applyBorder="1" applyAlignment="1" applyProtection="1">
      <alignment horizontal="center" vertical="center"/>
      <protection locked="0"/>
    </xf>
    <xf numFmtId="49" fontId="4" fillId="2" borderId="32" xfId="1" applyNumberFormat="1" applyFont="1" applyFill="1" applyBorder="1" applyAlignment="1" applyProtection="1">
      <alignment horizontal="center" vertical="center"/>
      <protection locked="0"/>
    </xf>
    <xf numFmtId="0" fontId="3" fillId="0" borderId="34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TableStyleLight1" xfId="1" xr:uid="{00000000-0005-0000-0000-000002000000}"/>
  </cellStyles>
  <dxfs count="3"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C3C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FFFF"/>
      <color rgb="FFF3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27529</xdr:colOff>
      <xdr:row>0</xdr:row>
      <xdr:rowOff>74776</xdr:rowOff>
    </xdr:from>
    <xdr:to>
      <xdr:col>5</xdr:col>
      <xdr:colOff>57149</xdr:colOff>
      <xdr:row>10</xdr:row>
      <xdr:rowOff>101530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354" y="293851"/>
          <a:ext cx="1505995" cy="167457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D103" totalsRowShown="0">
  <autoFilter ref="A1:D103" xr:uid="{00000000-0009-0000-0100-000001000000}"/>
  <tableColumns count="4">
    <tableColumn id="1" xr3:uid="{00000000-0010-0000-0000-000001000000}" name="ID" dataDxfId="2" dataCellStyle="Normal 2"/>
    <tableColumn id="2" xr3:uid="{00000000-0010-0000-0000-000002000000}" name="Ime" dataDxfId="1" dataCellStyle="Normal 2"/>
    <tableColumn id="3" xr3:uid="{00000000-0010-0000-0000-000003000000}" name="Prezime"/>
    <tableColumn id="4" xr3:uid="{F44C151B-7D85-4D7D-84D5-91E0E5C8630D}" name="Column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88"/>
  <sheetViews>
    <sheetView tabSelected="1" view="pageLayout" topLeftCell="A37" zoomScaleSheetLayoutView="100" workbookViewId="0">
      <selection activeCell="E14" sqref="E14:L15"/>
    </sheetView>
  </sheetViews>
  <sheetFormatPr defaultRowHeight="12.75" x14ac:dyDescent="0.2"/>
  <cols>
    <col min="1" max="1" width="1.85546875" style="1"/>
    <col min="2" max="2" width="8.28515625" style="1"/>
    <col min="3" max="3" width="6.85546875" style="1" customWidth="1"/>
    <col min="4" max="4" width="3.42578125" style="1" customWidth="1"/>
    <col min="5" max="5" width="3.5703125" style="1"/>
    <col min="6" max="6" width="5" style="1" customWidth="1"/>
    <col min="7" max="7" width="4.85546875" style="1"/>
    <col min="8" max="8" width="5.28515625" style="1"/>
    <col min="9" max="9" width="4.140625" style="1" customWidth="1"/>
    <col min="10" max="10" width="1.140625" style="1"/>
    <col min="11" max="11" width="1.42578125" style="1"/>
    <col min="12" max="12" width="3.85546875" style="1" customWidth="1"/>
    <col min="13" max="13" width="5.5703125" style="1" customWidth="1"/>
    <col min="14" max="14" width="1.28515625" style="1"/>
    <col min="15" max="15" width="4.42578125" style="1"/>
    <col min="16" max="16" width="4.85546875" style="1" customWidth="1"/>
    <col min="17" max="17" width="5" style="1"/>
    <col min="18" max="18" width="6.85546875" style="1" customWidth="1"/>
    <col min="19" max="19" width="3.42578125" style="1" customWidth="1"/>
    <col min="20" max="20" width="3.5703125" style="1" customWidth="1"/>
    <col min="21" max="21" width="5.140625" style="1"/>
    <col min="22" max="22" width="4.85546875" style="1"/>
    <col min="23" max="23" width="5.28515625" style="1"/>
    <col min="24" max="24" width="3.5703125" style="1"/>
    <col min="25" max="25" width="1.140625" style="1"/>
    <col min="26" max="26" width="2.7109375" style="1" customWidth="1"/>
    <col min="27" max="27" width="2.28515625" style="1" customWidth="1"/>
    <col min="28" max="1025" width="8.5703125"/>
  </cols>
  <sheetData>
    <row r="1" spans="1:27" ht="7.5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7.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20.25" x14ac:dyDescent="0.2">
      <c r="A3" s="88" t="s">
        <v>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</row>
    <row r="4" spans="1:27" ht="13.5" thickBot="1" x14ac:dyDescent="0.25">
      <c r="A4" s="2"/>
      <c r="M4" s="2"/>
      <c r="N4" s="2"/>
      <c r="P4" s="2"/>
    </row>
    <row r="5" spans="1:27" ht="13.5" thickBot="1" x14ac:dyDescent="0.25">
      <c r="A5" s="2"/>
      <c r="G5" s="1" t="s">
        <v>31</v>
      </c>
      <c r="I5" s="117"/>
      <c r="J5" s="118"/>
      <c r="K5" s="118"/>
      <c r="L5" s="118"/>
      <c r="M5" s="118"/>
      <c r="N5" s="118"/>
      <c r="P5" s="4" t="s">
        <v>1</v>
      </c>
      <c r="Q5" s="5"/>
      <c r="R5" s="6"/>
      <c r="S5" s="7"/>
      <c r="T5" s="8"/>
      <c r="V5" s="43" t="s">
        <v>2</v>
      </c>
      <c r="W5" s="44"/>
      <c r="X5" s="44"/>
      <c r="Y5" s="45"/>
      <c r="Z5" s="46"/>
    </row>
    <row r="6" spans="1:27" ht="13.5" thickBot="1" x14ac:dyDescent="0.25">
      <c r="A6" s="2"/>
      <c r="G6" s="1" t="s">
        <v>7</v>
      </c>
      <c r="I6" s="121"/>
      <c r="J6" s="122"/>
      <c r="K6" s="122"/>
      <c r="L6" s="122"/>
      <c r="M6" s="122"/>
      <c r="N6" s="122"/>
      <c r="P6" s="4" t="s">
        <v>3</v>
      </c>
      <c r="Q6" s="5"/>
      <c r="R6" s="6"/>
      <c r="S6" s="7"/>
      <c r="T6" s="8"/>
      <c r="V6" s="47" t="s">
        <v>4</v>
      </c>
      <c r="W6" s="9"/>
      <c r="X6" s="9"/>
      <c r="Y6" s="10"/>
      <c r="Z6" s="48"/>
    </row>
    <row r="7" spans="1:27" ht="13.5" thickBot="1" x14ac:dyDescent="0.25">
      <c r="A7" s="13"/>
      <c r="G7" s="1" t="s">
        <v>32</v>
      </c>
      <c r="I7" s="123"/>
      <c r="J7" s="124"/>
      <c r="K7" s="124"/>
      <c r="L7" s="124"/>
      <c r="M7" s="124"/>
      <c r="N7" s="124"/>
      <c r="P7" s="4" t="s">
        <v>5</v>
      </c>
      <c r="Q7" s="5"/>
      <c r="R7" s="6"/>
      <c r="S7" s="7"/>
      <c r="T7" s="8"/>
      <c r="V7" s="47" t="s">
        <v>6</v>
      </c>
      <c r="W7" s="9"/>
      <c r="X7" s="9"/>
      <c r="Y7" s="10"/>
      <c r="Z7" s="48"/>
    </row>
    <row r="8" spans="1:27" ht="13.5" thickBot="1" x14ac:dyDescent="0.25">
      <c r="A8" s="13"/>
      <c r="B8" s="14"/>
      <c r="C8" s="11"/>
      <c r="D8" s="11"/>
      <c r="E8" s="12"/>
      <c r="F8" s="11"/>
      <c r="G8" s="2" t="s">
        <v>11</v>
      </c>
      <c r="H8" s="13"/>
      <c r="I8" s="119"/>
      <c r="J8" s="120"/>
      <c r="K8" s="120"/>
      <c r="L8" s="120"/>
      <c r="M8" s="120"/>
      <c r="N8" s="120"/>
      <c r="O8" s="2"/>
      <c r="P8" s="4" t="s">
        <v>8</v>
      </c>
      <c r="Q8" s="5"/>
      <c r="R8" s="6"/>
      <c r="S8" s="7"/>
      <c r="T8" s="8"/>
      <c r="V8" s="47" t="s">
        <v>9</v>
      </c>
      <c r="W8" s="9"/>
      <c r="X8" s="9"/>
      <c r="Y8" s="10"/>
      <c r="Z8" s="48"/>
    </row>
    <row r="9" spans="1:27" ht="13.5" thickBot="1" x14ac:dyDescent="0.25">
      <c r="A9" s="13"/>
      <c r="B9" s="14"/>
      <c r="C9" s="11"/>
      <c r="D9" s="11"/>
      <c r="E9" s="12"/>
      <c r="F9" s="11"/>
      <c r="G9" s="2"/>
      <c r="H9" s="13"/>
      <c r="I9" s="2"/>
      <c r="J9" s="2"/>
      <c r="K9" s="2"/>
      <c r="L9" s="39"/>
      <c r="M9" s="2"/>
      <c r="N9" s="2"/>
      <c r="O9" s="2"/>
      <c r="P9" s="2"/>
      <c r="Q9" s="11"/>
      <c r="R9" s="11"/>
      <c r="S9" s="12"/>
      <c r="T9" s="11"/>
      <c r="U9" s="2"/>
      <c r="V9" s="47" t="s">
        <v>10</v>
      </c>
      <c r="W9" s="9"/>
      <c r="X9" s="9"/>
      <c r="Y9" s="10"/>
      <c r="Z9" s="48"/>
      <c r="AA9" s="2"/>
    </row>
    <row r="10" spans="1:27" ht="13.5" thickBot="1" x14ac:dyDescent="0.25">
      <c r="A10" s="13"/>
      <c r="B10" s="14"/>
      <c r="C10" s="11"/>
      <c r="D10" s="11"/>
      <c r="E10" s="12"/>
      <c r="F10" s="11"/>
      <c r="G10" s="2"/>
      <c r="H10" s="13"/>
      <c r="I10" s="2"/>
      <c r="J10" s="2"/>
      <c r="K10" s="2"/>
      <c r="L10" s="39"/>
      <c r="M10" s="2"/>
      <c r="N10" s="2"/>
      <c r="O10" s="2"/>
      <c r="P10" s="53"/>
      <c r="Q10" s="54" t="s">
        <v>34</v>
      </c>
      <c r="R10" s="54"/>
      <c r="S10" s="55"/>
      <c r="T10" s="70"/>
      <c r="U10" s="2"/>
      <c r="V10" s="49" t="s">
        <v>12</v>
      </c>
      <c r="W10" s="50"/>
      <c r="X10" s="50"/>
      <c r="Y10" s="51"/>
      <c r="Z10" s="52"/>
      <c r="AA10" s="2"/>
    </row>
    <row r="11" spans="1:27" x14ac:dyDescent="0.2">
      <c r="A11" s="13"/>
      <c r="B11" s="14"/>
      <c r="C11" s="11"/>
      <c r="D11" s="11"/>
      <c r="E11" s="12"/>
      <c r="F11" s="11"/>
      <c r="G11" s="2"/>
      <c r="H11" s="13"/>
      <c r="I11" s="2"/>
      <c r="J11" s="2"/>
      <c r="K11" s="2"/>
      <c r="L11" s="39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3.5" thickBot="1" x14ac:dyDescent="0.25">
      <c r="A12" s="13"/>
      <c r="B12" s="14"/>
      <c r="C12" s="11"/>
      <c r="D12" s="11"/>
      <c r="E12" s="12"/>
      <c r="F12" s="11"/>
      <c r="G12" s="2"/>
      <c r="H12" s="13"/>
      <c r="I12" s="2"/>
      <c r="J12" s="2"/>
      <c r="K12" s="2"/>
      <c r="L12" s="15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x14ac:dyDescent="0.2">
      <c r="A13" s="2"/>
      <c r="B13" s="2"/>
      <c r="C13" s="2"/>
      <c r="D13" s="2"/>
      <c r="E13" s="2"/>
      <c r="F13" s="2"/>
      <c r="G13" s="89" t="s">
        <v>13</v>
      </c>
      <c r="H13" s="89"/>
      <c r="I13" s="89"/>
      <c r="J13" s="89"/>
      <c r="K13" s="89"/>
      <c r="L13" s="89"/>
      <c r="M13" s="2"/>
      <c r="N13" s="2"/>
      <c r="O13" s="2"/>
      <c r="P13" s="2"/>
      <c r="Q13" s="2"/>
      <c r="R13" s="2"/>
      <c r="S13" s="2"/>
      <c r="T13" s="2"/>
      <c r="U13" s="2"/>
      <c r="V13" s="89" t="s">
        <v>14</v>
      </c>
      <c r="W13" s="89"/>
      <c r="X13" s="89"/>
      <c r="Y13" s="89"/>
      <c r="Z13" s="89"/>
      <c r="AA13" s="89"/>
    </row>
    <row r="14" spans="1:27" x14ac:dyDescent="0.2">
      <c r="A14" s="90" t="s">
        <v>15</v>
      </c>
      <c r="B14" s="90"/>
      <c r="C14" s="90"/>
      <c r="D14" s="90"/>
      <c r="E14" s="125"/>
      <c r="F14" s="126"/>
      <c r="G14" s="126"/>
      <c r="H14" s="126"/>
      <c r="I14" s="126"/>
      <c r="J14" s="126"/>
      <c r="K14" s="126"/>
      <c r="L14" s="127"/>
      <c r="M14" s="16"/>
      <c r="N14" s="16"/>
      <c r="O14" s="16"/>
      <c r="P14" s="90" t="s">
        <v>15</v>
      </c>
      <c r="Q14" s="90"/>
      <c r="R14" s="90"/>
      <c r="S14" s="90"/>
      <c r="T14" s="125"/>
      <c r="U14" s="126"/>
      <c r="V14" s="126"/>
      <c r="W14" s="126"/>
      <c r="X14" s="126"/>
      <c r="Y14" s="126"/>
      <c r="Z14" s="126"/>
      <c r="AA14" s="127"/>
    </row>
    <row r="15" spans="1:27" ht="13.5" thickBot="1" x14ac:dyDescent="0.25">
      <c r="A15" s="91" t="s">
        <v>38</v>
      </c>
      <c r="B15" s="91"/>
      <c r="C15" s="91" t="s">
        <v>39</v>
      </c>
      <c r="D15" s="91"/>
      <c r="E15" s="128"/>
      <c r="F15" s="129"/>
      <c r="G15" s="129"/>
      <c r="H15" s="129"/>
      <c r="I15" s="129"/>
      <c r="J15" s="129"/>
      <c r="K15" s="129"/>
      <c r="L15" s="130"/>
      <c r="M15" s="16"/>
      <c r="N15" s="16"/>
      <c r="O15" s="16"/>
      <c r="P15" s="91" t="s">
        <v>38</v>
      </c>
      <c r="Q15" s="91"/>
      <c r="R15" s="91" t="s">
        <v>39</v>
      </c>
      <c r="S15" s="91"/>
      <c r="T15" s="128"/>
      <c r="U15" s="129"/>
      <c r="V15" s="129"/>
      <c r="W15" s="129"/>
      <c r="X15" s="129"/>
      <c r="Y15" s="129"/>
      <c r="Z15" s="129"/>
      <c r="AA15" s="130"/>
    </row>
    <row r="16" spans="1:27" x14ac:dyDescent="0.2">
      <c r="A16" s="83" t="str">
        <f>IF(A17&lt;&gt;"", VLOOKUP(A17, Играчи!A:C, 2, FALSE) &amp; " " &amp; VLOOKUP(A17, Играчи!A:C, 3, FALSE), "")</f>
        <v/>
      </c>
      <c r="B16" s="83"/>
      <c r="C16" s="83"/>
      <c r="D16" s="83"/>
      <c r="E16" s="17" t="s">
        <v>16</v>
      </c>
      <c r="F16" s="17" t="s">
        <v>17</v>
      </c>
      <c r="G16" s="17" t="s">
        <v>18</v>
      </c>
      <c r="H16" s="17" t="s">
        <v>19</v>
      </c>
      <c r="I16" s="84" t="s">
        <v>20</v>
      </c>
      <c r="J16" s="84"/>
      <c r="K16" s="85" t="s">
        <v>21</v>
      </c>
      <c r="L16" s="85"/>
      <c r="M16" s="16"/>
      <c r="N16" s="16"/>
      <c r="O16" s="16"/>
      <c r="P16" s="83" t="str">
        <f>IF(P17&lt;&gt;"", VLOOKUP(P17, Играчи!A:C, 2, FALSE) &amp; " " &amp; VLOOKUP(P17, Играчи!A:C, 3, FALSE), "")</f>
        <v/>
      </c>
      <c r="Q16" s="83"/>
      <c r="R16" s="83"/>
      <c r="S16" s="83"/>
      <c r="T16" s="17" t="s">
        <v>16</v>
      </c>
      <c r="U16" s="17" t="s">
        <v>17</v>
      </c>
      <c r="V16" s="17" t="s">
        <v>18</v>
      </c>
      <c r="W16" s="17" t="s">
        <v>19</v>
      </c>
      <c r="X16" s="84" t="s">
        <v>20</v>
      </c>
      <c r="Y16" s="84"/>
      <c r="Z16" s="85" t="s">
        <v>21</v>
      </c>
      <c r="AA16" s="85"/>
    </row>
    <row r="17" spans="1:27" ht="13.5" thickBot="1" x14ac:dyDescent="0.25">
      <c r="A17" s="86"/>
      <c r="B17" s="86"/>
      <c r="C17" s="87"/>
      <c r="D17" s="87"/>
      <c r="E17" s="18">
        <v>0</v>
      </c>
      <c r="F17" s="18">
        <v>0</v>
      </c>
      <c r="G17" s="18">
        <v>0</v>
      </c>
      <c r="H17" s="59">
        <f>F17+G17</f>
        <v>0</v>
      </c>
      <c r="I17" s="92">
        <f>IF(H17&gt;W17,1,IF(H17&lt;W17,0,0.5))</f>
        <v>0.5</v>
      </c>
      <c r="J17" s="92"/>
      <c r="K17" s="93">
        <f>IF(I21&gt;X21,1,IF(I21&lt;X21,0,IF(H21&gt;W21,1,IF(H21&lt;W21,0,0.5))))</f>
        <v>0.5</v>
      </c>
      <c r="L17" s="93"/>
      <c r="M17" s="16"/>
      <c r="N17" s="16"/>
      <c r="O17" s="16"/>
      <c r="P17" s="86"/>
      <c r="Q17" s="86"/>
      <c r="R17" s="87"/>
      <c r="S17" s="87"/>
      <c r="T17" s="18">
        <v>0</v>
      </c>
      <c r="U17" s="18">
        <v>0</v>
      </c>
      <c r="V17" s="18">
        <v>0</v>
      </c>
      <c r="W17" s="59">
        <f>U17+V17</f>
        <v>0</v>
      </c>
      <c r="X17" s="92">
        <f>IF(H17&gt;W17,0,IF(H17&lt;W17,1,0.5))</f>
        <v>0.5</v>
      </c>
      <c r="Y17" s="92"/>
      <c r="Z17" s="93">
        <f>IF(I21&gt;X21,0,IF(I21&lt;X21,1,IF(H21&gt;W21,0,IF(H21&lt;W21,1,0.5))))</f>
        <v>0.5</v>
      </c>
      <c r="AA17" s="93"/>
    </row>
    <row r="18" spans="1:27" ht="13.5" thickBot="1" x14ac:dyDescent="0.25">
      <c r="A18" s="94" t="str">
        <f>IF(A19&lt;&gt;"", VLOOKUP(A19, Играчи!A:C, 2, FALSE) &amp; " " &amp; VLOOKUP(A19, Играчи!A:C, 3, FALSE), "")</f>
        <v/>
      </c>
      <c r="B18" s="95"/>
      <c r="C18" s="95"/>
      <c r="D18" s="69"/>
      <c r="E18" s="18">
        <v>0</v>
      </c>
      <c r="F18" s="18">
        <v>0</v>
      </c>
      <c r="G18" s="18">
        <v>0</v>
      </c>
      <c r="H18" s="59">
        <f>F18+G18</f>
        <v>0</v>
      </c>
      <c r="I18" s="92">
        <f>IF(H18&gt;W18,1,IF(H18&lt;W18,0,0.5))</f>
        <v>0.5</v>
      </c>
      <c r="J18" s="92"/>
      <c r="K18" s="93"/>
      <c r="L18" s="93"/>
      <c r="M18" s="16"/>
      <c r="N18" s="16"/>
      <c r="O18" s="16"/>
      <c r="P18" s="94" t="str">
        <f>IF(P19&lt;&gt;"", VLOOKUP(P19, Играчи!A:C, 2, FALSE) &amp; " " &amp; VLOOKUP(P19, Играчи!A:C, 3, FALSE), "")</f>
        <v/>
      </c>
      <c r="Q18" s="95"/>
      <c r="R18" s="95"/>
      <c r="S18" s="69"/>
      <c r="T18" s="18">
        <v>0</v>
      </c>
      <c r="U18" s="18">
        <v>0</v>
      </c>
      <c r="V18" s="18">
        <v>0</v>
      </c>
      <c r="W18" s="59">
        <f>U18+V18</f>
        <v>0</v>
      </c>
      <c r="X18" s="92">
        <f>IF(H18&gt;W18,0,IF(H18&lt;W18,1,0.5))</f>
        <v>0.5</v>
      </c>
      <c r="Y18" s="92"/>
      <c r="Z18" s="93"/>
      <c r="AA18" s="93"/>
    </row>
    <row r="19" spans="1:27" ht="13.5" thickBot="1" x14ac:dyDescent="0.25">
      <c r="A19" s="96"/>
      <c r="B19" s="96"/>
      <c r="C19" s="87"/>
      <c r="D19" s="87"/>
      <c r="E19" s="18">
        <v>0</v>
      </c>
      <c r="F19" s="18">
        <v>0</v>
      </c>
      <c r="G19" s="18">
        <v>0</v>
      </c>
      <c r="H19" s="59">
        <f>F19+G19</f>
        <v>0</v>
      </c>
      <c r="I19" s="92">
        <f>IF(H19&gt;W19,1,IF(H19&lt;W19,0,0.5))</f>
        <v>0.5</v>
      </c>
      <c r="J19" s="92"/>
      <c r="K19" s="93"/>
      <c r="L19" s="93"/>
      <c r="M19" s="16"/>
      <c r="N19" s="16"/>
      <c r="O19" s="16"/>
      <c r="P19" s="96"/>
      <c r="Q19" s="96"/>
      <c r="R19" s="87"/>
      <c r="S19" s="87"/>
      <c r="T19" s="18">
        <v>0</v>
      </c>
      <c r="U19" s="18">
        <v>0</v>
      </c>
      <c r="V19" s="18">
        <v>0</v>
      </c>
      <c r="W19" s="59">
        <f>U19+V19</f>
        <v>0</v>
      </c>
      <c r="X19" s="92">
        <f>IF(H19&gt;W19,0,IF(H19&lt;W19,1,0.5))</f>
        <v>0.5</v>
      </c>
      <c r="Y19" s="92"/>
      <c r="Z19" s="93"/>
      <c r="AA19" s="93"/>
    </row>
    <row r="20" spans="1:27" ht="13.5" thickBot="1" x14ac:dyDescent="0.25">
      <c r="A20" s="94" t="str">
        <f>IF(A21&lt;&gt;"", VLOOKUP(A21, Играчи!A:C, 2, FALSE) &amp; " " &amp; VLOOKUP(A21, Играчи!A:C, 3, FALSE), "")</f>
        <v/>
      </c>
      <c r="B20" s="95"/>
      <c r="C20" s="95"/>
      <c r="D20" s="69"/>
      <c r="E20" s="19">
        <v>0</v>
      </c>
      <c r="F20" s="19">
        <v>0</v>
      </c>
      <c r="G20" s="19">
        <v>0</v>
      </c>
      <c r="H20" s="60">
        <f>F20+G20</f>
        <v>0</v>
      </c>
      <c r="I20" s="97">
        <f>IF(H20&gt;W20,1,IF(H20&lt;W20,0,0.5))</f>
        <v>0.5</v>
      </c>
      <c r="J20" s="98"/>
      <c r="K20" s="93"/>
      <c r="L20" s="93"/>
      <c r="M20" s="16"/>
      <c r="N20" s="16"/>
      <c r="O20" s="16"/>
      <c r="P20" s="94" t="str">
        <f>IF(P21&lt;&gt;"", VLOOKUP(P21, Играчи!A:C, 2, FALSE) &amp; " " &amp; VLOOKUP(P21, Играчи!A:C, 3, FALSE), "")</f>
        <v/>
      </c>
      <c r="Q20" s="95"/>
      <c r="R20" s="95"/>
      <c r="S20" s="69"/>
      <c r="T20" s="19">
        <v>0</v>
      </c>
      <c r="U20" s="19">
        <v>0</v>
      </c>
      <c r="V20" s="19">
        <v>0</v>
      </c>
      <c r="W20" s="60">
        <f>U20+V20</f>
        <v>0</v>
      </c>
      <c r="X20" s="99">
        <f>IF(H20&gt;W20,0,IF(H20&lt;W20,1,0.5))</f>
        <v>0.5</v>
      </c>
      <c r="Y20" s="99"/>
      <c r="Z20" s="93"/>
      <c r="AA20" s="93"/>
    </row>
    <row r="21" spans="1:27" ht="13.5" thickBot="1" x14ac:dyDescent="0.25">
      <c r="A21" s="100"/>
      <c r="B21" s="100"/>
      <c r="C21" s="101"/>
      <c r="D21" s="101"/>
      <c r="E21" s="61">
        <f>E17+E18+E19+E20</f>
        <v>0</v>
      </c>
      <c r="F21" s="61">
        <f>F17+F18+F19+F20</f>
        <v>0</v>
      </c>
      <c r="G21" s="61">
        <f>G17+G18+G19+G20</f>
        <v>0</v>
      </c>
      <c r="H21" s="61">
        <f>H17+H18+H19+H20</f>
        <v>0</v>
      </c>
      <c r="I21" s="102">
        <f t="shared" ref="I21:J21" si="0">I17+I18+I19+I20</f>
        <v>2</v>
      </c>
      <c r="J21" s="103">
        <f t="shared" si="0"/>
        <v>0</v>
      </c>
      <c r="K21" s="93"/>
      <c r="L21" s="93"/>
      <c r="M21" s="16"/>
      <c r="N21" s="16"/>
      <c r="O21" s="16"/>
      <c r="P21" s="100"/>
      <c r="Q21" s="100"/>
      <c r="R21" s="101"/>
      <c r="S21" s="101"/>
      <c r="T21" s="61">
        <f>T17+T18+T19+T20</f>
        <v>0</v>
      </c>
      <c r="U21" s="61">
        <f>U17+U18+U19+U20</f>
        <v>0</v>
      </c>
      <c r="V21" s="61">
        <f>V17+V18+V19+V20</f>
        <v>0</v>
      </c>
      <c r="W21" s="61">
        <f>W17+W18+W19+W20</f>
        <v>0</v>
      </c>
      <c r="X21" s="104">
        <f t="shared" ref="X21" si="1">X17+X18+X19+X20</f>
        <v>2</v>
      </c>
      <c r="Y21" s="104">
        <f t="shared" ref="Y21" si="2">Y17+Y18+Y19+Y20</f>
        <v>0</v>
      </c>
      <c r="Z21" s="93"/>
      <c r="AA21" s="93"/>
    </row>
    <row r="22" spans="1:27" ht="13.5" thickBot="1" x14ac:dyDescent="0.25">
      <c r="A22" s="16"/>
      <c r="B22" s="16"/>
      <c r="C22" s="16"/>
      <c r="D22" s="16"/>
      <c r="E22" s="16"/>
      <c r="F22" s="16"/>
      <c r="G22" s="16"/>
      <c r="H22" s="16"/>
      <c r="I22" s="20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x14ac:dyDescent="0.2">
      <c r="A23" s="83" t="str">
        <f>IF(A24&lt;&gt;"", VLOOKUP(A24, Играчи!A:C, 2, FALSE) &amp; " " &amp; VLOOKUP(A24, Играчи!A:C, 3, FALSE), "")</f>
        <v/>
      </c>
      <c r="B23" s="83"/>
      <c r="C23" s="83"/>
      <c r="D23" s="83"/>
      <c r="E23" s="17" t="s">
        <v>16</v>
      </c>
      <c r="F23" s="17" t="s">
        <v>17</v>
      </c>
      <c r="G23" s="17" t="s">
        <v>18</v>
      </c>
      <c r="H23" s="17" t="s">
        <v>19</v>
      </c>
      <c r="I23" s="84" t="s">
        <v>20</v>
      </c>
      <c r="J23" s="84"/>
      <c r="K23" s="85" t="s">
        <v>21</v>
      </c>
      <c r="L23" s="85"/>
      <c r="M23" s="16"/>
      <c r="N23" s="16"/>
      <c r="O23" s="16"/>
      <c r="P23" s="83" t="str">
        <f>IF(P24&lt;&gt;"", VLOOKUP(P24, Играчи!A:C, 2, FALSE) &amp; " " &amp; VLOOKUP(P24, Играчи!A:C, 3, FALSE), "")</f>
        <v/>
      </c>
      <c r="Q23" s="83"/>
      <c r="R23" s="83"/>
      <c r="S23" s="83"/>
      <c r="T23" s="17" t="s">
        <v>16</v>
      </c>
      <c r="U23" s="17" t="s">
        <v>17</v>
      </c>
      <c r="V23" s="17" t="s">
        <v>18</v>
      </c>
      <c r="W23" s="17" t="s">
        <v>19</v>
      </c>
      <c r="X23" s="84" t="s">
        <v>20</v>
      </c>
      <c r="Y23" s="84"/>
      <c r="Z23" s="85" t="s">
        <v>21</v>
      </c>
      <c r="AA23" s="85"/>
    </row>
    <row r="24" spans="1:27" ht="13.5" thickBot="1" x14ac:dyDescent="0.25">
      <c r="A24" s="86"/>
      <c r="B24" s="86"/>
      <c r="C24" s="87"/>
      <c r="D24" s="87"/>
      <c r="E24" s="18">
        <v>0</v>
      </c>
      <c r="F24" s="18">
        <v>0</v>
      </c>
      <c r="G24" s="18">
        <v>0</v>
      </c>
      <c r="H24" s="59">
        <f>F24+G24</f>
        <v>0</v>
      </c>
      <c r="I24" s="92">
        <f>IF(H24&gt;W24,1,IF(H24&lt;W24,0,0.5))</f>
        <v>0.5</v>
      </c>
      <c r="J24" s="92"/>
      <c r="K24" s="93">
        <f>IF(I28&gt;X28,1,IF(I28&lt;X28,0,IF(H28&gt;W28,1,IF(H28&lt;W28,0,0.5))))</f>
        <v>0.5</v>
      </c>
      <c r="L24" s="93"/>
      <c r="M24" s="16"/>
      <c r="N24" s="16"/>
      <c r="O24" s="16"/>
      <c r="P24" s="86"/>
      <c r="Q24" s="86"/>
      <c r="R24" s="87"/>
      <c r="S24" s="87"/>
      <c r="T24" s="18">
        <v>0</v>
      </c>
      <c r="U24" s="18">
        <v>0</v>
      </c>
      <c r="V24" s="18">
        <v>0</v>
      </c>
      <c r="W24" s="59">
        <f>U24+V24</f>
        <v>0</v>
      </c>
      <c r="X24" s="92">
        <f>IF(H24&gt;W24,0,IF(H24&lt;W24,1,0.5))</f>
        <v>0.5</v>
      </c>
      <c r="Y24" s="92"/>
      <c r="Z24" s="93">
        <f>IF(I28&gt;X28,0,IF(I28&lt;X28,1,IF(H28&gt;W28,0,IF(H28&lt;W28,1,0.5))))</f>
        <v>0.5</v>
      </c>
      <c r="AA24" s="93"/>
    </row>
    <row r="25" spans="1:27" ht="13.5" thickBot="1" x14ac:dyDescent="0.25">
      <c r="A25" s="94" t="str">
        <f>IF(A26&lt;&gt;"", VLOOKUP(A26, Играчи!A:C, 2, FALSE) &amp; " " &amp; VLOOKUP(A26, Играчи!A:C, 3, FALSE), "")</f>
        <v/>
      </c>
      <c r="B25" s="95"/>
      <c r="C25" s="95"/>
      <c r="D25" s="69"/>
      <c r="E25" s="18">
        <v>0</v>
      </c>
      <c r="F25" s="18">
        <v>0</v>
      </c>
      <c r="G25" s="18">
        <v>0</v>
      </c>
      <c r="H25" s="59">
        <f>F25+G25</f>
        <v>0</v>
      </c>
      <c r="I25" s="92">
        <f>IF(H25&gt;W25,1,IF(H25&lt;W25,0,0.5))</f>
        <v>0.5</v>
      </c>
      <c r="J25" s="92"/>
      <c r="K25" s="93"/>
      <c r="L25" s="93"/>
      <c r="M25" s="16"/>
      <c r="N25" s="16"/>
      <c r="O25" s="16"/>
      <c r="P25" s="94" t="str">
        <f>IF(P26&lt;&gt;"", VLOOKUP(P26, Играчи!A:C, 2, FALSE) &amp; " " &amp; VLOOKUP(P26, Играчи!A:C, 3, FALSE), "")</f>
        <v/>
      </c>
      <c r="Q25" s="95"/>
      <c r="R25" s="95"/>
      <c r="S25" s="69"/>
      <c r="T25" s="18">
        <v>0</v>
      </c>
      <c r="U25" s="18">
        <v>0</v>
      </c>
      <c r="V25" s="18">
        <v>0</v>
      </c>
      <c r="W25" s="59">
        <f>U25+V25</f>
        <v>0</v>
      </c>
      <c r="X25" s="92">
        <f>IF(H25&gt;W25,0,IF(H25&lt;W25,1,0.5))</f>
        <v>0.5</v>
      </c>
      <c r="Y25" s="92"/>
      <c r="Z25" s="93"/>
      <c r="AA25" s="93"/>
    </row>
    <row r="26" spans="1:27" ht="13.5" thickBot="1" x14ac:dyDescent="0.25">
      <c r="A26" s="96"/>
      <c r="B26" s="96"/>
      <c r="C26" s="87"/>
      <c r="D26" s="87"/>
      <c r="E26" s="18">
        <v>0</v>
      </c>
      <c r="F26" s="18">
        <v>0</v>
      </c>
      <c r="G26" s="18">
        <v>0</v>
      </c>
      <c r="H26" s="59">
        <f>F26+G26</f>
        <v>0</v>
      </c>
      <c r="I26" s="92">
        <f>IF(H26&gt;W26,1,IF(H26&lt;W26,0,0.5))</f>
        <v>0.5</v>
      </c>
      <c r="J26" s="92"/>
      <c r="K26" s="93"/>
      <c r="L26" s="93"/>
      <c r="M26" s="16"/>
      <c r="N26" s="16"/>
      <c r="O26" s="16"/>
      <c r="P26" s="96"/>
      <c r="Q26" s="96"/>
      <c r="R26" s="87"/>
      <c r="S26" s="87"/>
      <c r="T26" s="18">
        <v>0</v>
      </c>
      <c r="U26" s="18">
        <v>0</v>
      </c>
      <c r="V26" s="18">
        <v>0</v>
      </c>
      <c r="W26" s="59">
        <f>U26+V26</f>
        <v>0</v>
      </c>
      <c r="X26" s="92">
        <f>IF(H26&gt;W26,0,IF(H26&lt;W26,1,0.5))</f>
        <v>0.5</v>
      </c>
      <c r="Y26" s="92"/>
      <c r="Z26" s="93"/>
      <c r="AA26" s="93"/>
    </row>
    <row r="27" spans="1:27" ht="13.5" thickBot="1" x14ac:dyDescent="0.25">
      <c r="A27" s="94" t="str">
        <f>IF(A28&lt;&gt;"", VLOOKUP(A28, Играчи!A:C, 2, FALSE) &amp; " " &amp; VLOOKUP(A28, Играчи!A:C, 3, FALSE), "")</f>
        <v/>
      </c>
      <c r="B27" s="95"/>
      <c r="C27" s="95"/>
      <c r="D27" s="69"/>
      <c r="E27" s="19">
        <v>0</v>
      </c>
      <c r="F27" s="19">
        <v>0</v>
      </c>
      <c r="G27" s="19">
        <v>0</v>
      </c>
      <c r="H27" s="60">
        <f>F27+G27</f>
        <v>0</v>
      </c>
      <c r="I27" s="99">
        <f>IF(H27&gt;W27,1,IF(H27&lt;W27,0,0.5))</f>
        <v>0.5</v>
      </c>
      <c r="J27" s="99"/>
      <c r="K27" s="93"/>
      <c r="L27" s="93"/>
      <c r="M27" s="16"/>
      <c r="N27" s="16"/>
      <c r="O27" s="16"/>
      <c r="P27" s="94" t="str">
        <f>IF(P28&lt;&gt;"", VLOOKUP(P28, Играчи!A:C, 2, FALSE) &amp; " " &amp; VLOOKUP(P28, Играчи!A:C, 3, FALSE), "")</f>
        <v/>
      </c>
      <c r="Q27" s="95"/>
      <c r="R27" s="95"/>
      <c r="S27" s="69"/>
      <c r="T27" s="19">
        <v>0</v>
      </c>
      <c r="U27" s="19">
        <v>0</v>
      </c>
      <c r="V27" s="19">
        <v>0</v>
      </c>
      <c r="W27" s="60">
        <f>U27+V27</f>
        <v>0</v>
      </c>
      <c r="X27" s="99">
        <f>IF(H27&gt;W27,0,IF(H27&lt;W27,1,0.5))</f>
        <v>0.5</v>
      </c>
      <c r="Y27" s="99"/>
      <c r="Z27" s="93"/>
      <c r="AA27" s="93"/>
    </row>
    <row r="28" spans="1:27" ht="13.5" thickBot="1" x14ac:dyDescent="0.25">
      <c r="A28" s="100"/>
      <c r="B28" s="100"/>
      <c r="C28" s="101"/>
      <c r="D28" s="101"/>
      <c r="E28" s="61">
        <f>E24+E25+E26+E27</f>
        <v>0</v>
      </c>
      <c r="F28" s="61">
        <f>F24+F25+F26+F27</f>
        <v>0</v>
      </c>
      <c r="G28" s="61">
        <f>G24+G25+G26+G27</f>
        <v>0</v>
      </c>
      <c r="H28" s="61">
        <f>H24+H25+H26+H27</f>
        <v>0</v>
      </c>
      <c r="I28" s="105">
        <f t="shared" ref="I28" si="3">I24+I25+I26+I27</f>
        <v>2</v>
      </c>
      <c r="J28" s="105">
        <f t="shared" ref="J28" si="4">J24+J25+J26+J27</f>
        <v>0</v>
      </c>
      <c r="K28" s="93"/>
      <c r="L28" s="93"/>
      <c r="M28" s="16"/>
      <c r="N28" s="16"/>
      <c r="O28" s="16"/>
      <c r="P28" s="100"/>
      <c r="Q28" s="100"/>
      <c r="R28" s="101"/>
      <c r="S28" s="101"/>
      <c r="T28" s="61">
        <f>T24+T25+T26+T27</f>
        <v>0</v>
      </c>
      <c r="U28" s="61">
        <f>U24+U25+U26+U27</f>
        <v>0</v>
      </c>
      <c r="V28" s="61">
        <f>V24+V25+V26+V27</f>
        <v>0</v>
      </c>
      <c r="W28" s="61">
        <f>W24+W25+W26+W27</f>
        <v>0</v>
      </c>
      <c r="X28" s="104">
        <f t="shared" ref="X28" si="5">X24+X25+X26+X27</f>
        <v>2</v>
      </c>
      <c r="Y28" s="104">
        <f t="shared" ref="Y28" si="6">Y24+Y25+Y26+Y27</f>
        <v>0</v>
      </c>
      <c r="Z28" s="93"/>
      <c r="AA28" s="93"/>
    </row>
    <row r="29" spans="1:27" ht="13.5" thickBot="1" x14ac:dyDescent="0.25">
      <c r="A29" s="16"/>
      <c r="B29" s="16"/>
      <c r="C29" s="16"/>
      <c r="D29" s="16"/>
      <c r="E29" s="16"/>
      <c r="F29" s="16"/>
      <c r="G29" s="16"/>
      <c r="H29" s="16"/>
      <c r="I29" s="20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</row>
    <row r="30" spans="1:27" x14ac:dyDescent="0.2">
      <c r="A30" s="83" t="str">
        <f>IF(A31&lt;&gt;"", VLOOKUP(A31, Играчи!A:C, 2, FALSE) &amp; " " &amp; VLOOKUP(A31, Играчи!A:C, 3, FALSE), "")</f>
        <v/>
      </c>
      <c r="B30" s="83"/>
      <c r="C30" s="83"/>
      <c r="D30" s="83"/>
      <c r="E30" s="17" t="s">
        <v>16</v>
      </c>
      <c r="F30" s="17" t="s">
        <v>17</v>
      </c>
      <c r="G30" s="17" t="s">
        <v>18</v>
      </c>
      <c r="H30" s="17" t="s">
        <v>19</v>
      </c>
      <c r="I30" s="84" t="s">
        <v>20</v>
      </c>
      <c r="J30" s="84"/>
      <c r="K30" s="85" t="s">
        <v>21</v>
      </c>
      <c r="L30" s="85"/>
      <c r="M30" s="16"/>
      <c r="N30" s="16"/>
      <c r="O30" s="16"/>
      <c r="P30" s="83" t="str">
        <f>IF(P31&lt;&gt;"", VLOOKUP(P31, Играчи!A:C, 2, FALSE) &amp; " " &amp; VLOOKUP(P31, Играчи!A:C, 3, FALSE), "")</f>
        <v/>
      </c>
      <c r="Q30" s="83"/>
      <c r="R30" s="83"/>
      <c r="S30" s="83"/>
      <c r="T30" s="17" t="s">
        <v>16</v>
      </c>
      <c r="U30" s="17" t="s">
        <v>17</v>
      </c>
      <c r="V30" s="17" t="s">
        <v>18</v>
      </c>
      <c r="W30" s="17" t="s">
        <v>19</v>
      </c>
      <c r="X30" s="84" t="s">
        <v>20</v>
      </c>
      <c r="Y30" s="84"/>
      <c r="Z30" s="85" t="s">
        <v>21</v>
      </c>
      <c r="AA30" s="85"/>
    </row>
    <row r="31" spans="1:27" ht="13.5" thickBot="1" x14ac:dyDescent="0.25">
      <c r="A31" s="86"/>
      <c r="B31" s="86"/>
      <c r="C31" s="87"/>
      <c r="D31" s="87"/>
      <c r="E31" s="18">
        <v>0</v>
      </c>
      <c r="F31" s="18">
        <v>0</v>
      </c>
      <c r="G31" s="18">
        <v>0</v>
      </c>
      <c r="H31" s="59">
        <f>F31+G31</f>
        <v>0</v>
      </c>
      <c r="I31" s="92">
        <f>IF(H31&gt;W31,1,IF(H31&lt;W31,0,0.5))</f>
        <v>0.5</v>
      </c>
      <c r="J31" s="92"/>
      <c r="K31" s="93">
        <f>IF(I35&gt;X35,1,IF(I35&lt;X35,0,IF(H35&gt;W35,1,IF(H35&lt;W35,0,0.5))))</f>
        <v>0.5</v>
      </c>
      <c r="L31" s="93"/>
      <c r="M31" s="16"/>
      <c r="N31" s="16"/>
      <c r="O31" s="16"/>
      <c r="P31" s="86"/>
      <c r="Q31" s="86"/>
      <c r="R31" s="87"/>
      <c r="S31" s="87"/>
      <c r="T31" s="37">
        <v>0</v>
      </c>
      <c r="U31" s="37">
        <v>0</v>
      </c>
      <c r="V31" s="37">
        <v>0</v>
      </c>
      <c r="W31" s="59">
        <f>U31+V31</f>
        <v>0</v>
      </c>
      <c r="X31" s="92">
        <f>IF(H31&gt;W31,0,IF(H31&lt;W31,1,0.5))</f>
        <v>0.5</v>
      </c>
      <c r="Y31" s="92"/>
      <c r="Z31" s="93">
        <f>IF(I35&gt;X35,0,IF(I35&lt;X35,1,IF(H35&gt;W35,0,IF(H35&lt;W35,1,0.5))))</f>
        <v>0.5</v>
      </c>
      <c r="AA31" s="93"/>
    </row>
    <row r="32" spans="1:27" ht="13.5" thickBot="1" x14ac:dyDescent="0.25">
      <c r="A32" s="94" t="str">
        <f>IF(A33&lt;&gt;"", VLOOKUP(A33, Играчи!A:C, 2, FALSE) &amp; " " &amp; VLOOKUP(A33, Играчи!A:C, 3, FALSE), "")</f>
        <v/>
      </c>
      <c r="B32" s="95"/>
      <c r="C32" s="95"/>
      <c r="D32" s="69"/>
      <c r="E32" s="18">
        <v>0</v>
      </c>
      <c r="F32" s="18">
        <v>0</v>
      </c>
      <c r="G32" s="18">
        <v>0</v>
      </c>
      <c r="H32" s="59">
        <f>F32+G32</f>
        <v>0</v>
      </c>
      <c r="I32" s="92">
        <f>IF(H32&gt;W32,1,IF(H32&lt;W32,0,0.5))</f>
        <v>0.5</v>
      </c>
      <c r="J32" s="92"/>
      <c r="K32" s="93"/>
      <c r="L32" s="93"/>
      <c r="M32" s="16"/>
      <c r="N32" s="16"/>
      <c r="O32" s="16"/>
      <c r="P32" s="94" t="str">
        <f>IF(P33&lt;&gt;"", VLOOKUP(P33, Играчи!A:C, 2, FALSE) &amp; " " &amp; VLOOKUP(P33, Играчи!A:C, 3, FALSE), "")</f>
        <v/>
      </c>
      <c r="Q32" s="95"/>
      <c r="R32" s="95"/>
      <c r="S32" s="69"/>
      <c r="T32" s="37">
        <v>0</v>
      </c>
      <c r="U32" s="37">
        <v>0</v>
      </c>
      <c r="V32" s="37">
        <v>0</v>
      </c>
      <c r="W32" s="59">
        <f>U32+V32</f>
        <v>0</v>
      </c>
      <c r="X32" s="92">
        <f>IF(H32&gt;W32,0,IF(H32&lt;W32,1,0.5))</f>
        <v>0.5</v>
      </c>
      <c r="Y32" s="92"/>
      <c r="Z32" s="93"/>
      <c r="AA32" s="93"/>
    </row>
    <row r="33" spans="1:27" ht="13.5" thickBot="1" x14ac:dyDescent="0.25">
      <c r="A33" s="96"/>
      <c r="B33" s="96"/>
      <c r="C33" s="87"/>
      <c r="D33" s="87"/>
      <c r="E33" s="18">
        <v>0</v>
      </c>
      <c r="F33" s="18">
        <v>0</v>
      </c>
      <c r="G33" s="18">
        <v>0</v>
      </c>
      <c r="H33" s="59">
        <f>F33+G33</f>
        <v>0</v>
      </c>
      <c r="I33" s="92">
        <f>IF(H33&gt;W33,1,IF(H33&lt;W33,0,0.5))</f>
        <v>0.5</v>
      </c>
      <c r="J33" s="92"/>
      <c r="K33" s="93"/>
      <c r="L33" s="93"/>
      <c r="M33" s="16"/>
      <c r="N33" s="16"/>
      <c r="O33" s="16"/>
      <c r="P33" s="96"/>
      <c r="Q33" s="96"/>
      <c r="R33" s="87"/>
      <c r="S33" s="87"/>
      <c r="T33" s="37">
        <v>0</v>
      </c>
      <c r="U33" s="37">
        <v>0</v>
      </c>
      <c r="V33" s="37">
        <v>0</v>
      </c>
      <c r="W33" s="59">
        <f>U33+V33</f>
        <v>0</v>
      </c>
      <c r="X33" s="92">
        <f>IF(H33&gt;W33,0,IF(H33&lt;W33,1,0.5))</f>
        <v>0.5</v>
      </c>
      <c r="Y33" s="92"/>
      <c r="Z33" s="93"/>
      <c r="AA33" s="93"/>
    </row>
    <row r="34" spans="1:27" ht="13.5" thickBot="1" x14ac:dyDescent="0.25">
      <c r="A34" s="94" t="str">
        <f>IF(A35&lt;&gt;"", VLOOKUP(A35, Играчи!A:C, 2, FALSE) &amp; " " &amp; VLOOKUP(A35, Играчи!A:C, 3, FALSE), "")</f>
        <v/>
      </c>
      <c r="B34" s="95"/>
      <c r="C34" s="95"/>
      <c r="D34" s="69"/>
      <c r="E34" s="19">
        <v>0</v>
      </c>
      <c r="F34" s="19">
        <v>0</v>
      </c>
      <c r="G34" s="19">
        <v>0</v>
      </c>
      <c r="H34" s="60">
        <f>F34+G34</f>
        <v>0</v>
      </c>
      <c r="I34" s="99">
        <f>IF(H34&gt;W34,1,IF(H34&lt;W34,0,0.5))</f>
        <v>0.5</v>
      </c>
      <c r="J34" s="99"/>
      <c r="K34" s="93"/>
      <c r="L34" s="93"/>
      <c r="M34" s="16"/>
      <c r="N34" s="16"/>
      <c r="O34" s="16"/>
      <c r="P34" s="94" t="str">
        <f>IF(P35&lt;&gt;"", VLOOKUP(P35, Играчи!A:C, 2, FALSE) &amp; " " &amp; VLOOKUP(P35, Играчи!A:C, 3, FALSE), "")</f>
        <v/>
      </c>
      <c r="Q34" s="95"/>
      <c r="R34" s="95"/>
      <c r="S34" s="69"/>
      <c r="T34" s="38">
        <v>0</v>
      </c>
      <c r="U34" s="38">
        <v>0</v>
      </c>
      <c r="V34" s="38">
        <v>0</v>
      </c>
      <c r="W34" s="60">
        <f>U34+V34</f>
        <v>0</v>
      </c>
      <c r="X34" s="99">
        <f>IF(H34&gt;W34,0,IF(H34&lt;W34,1,0.5))</f>
        <v>0.5</v>
      </c>
      <c r="Y34" s="99"/>
      <c r="Z34" s="93"/>
      <c r="AA34" s="93"/>
    </row>
    <row r="35" spans="1:27" ht="13.5" thickBot="1" x14ac:dyDescent="0.25">
      <c r="A35" s="100"/>
      <c r="B35" s="100"/>
      <c r="C35" s="101"/>
      <c r="D35" s="101"/>
      <c r="E35" s="61">
        <f>E31+E32+E33+E34</f>
        <v>0</v>
      </c>
      <c r="F35" s="61">
        <f>F31+F32+F33+F34</f>
        <v>0</v>
      </c>
      <c r="G35" s="61">
        <f>G31+G32+G33+G34</f>
        <v>0</v>
      </c>
      <c r="H35" s="61">
        <f>H31+H32+H33+H34</f>
        <v>0</v>
      </c>
      <c r="I35" s="104">
        <f t="shared" ref="I35" si="7">I31+I32+I33+I34</f>
        <v>2</v>
      </c>
      <c r="J35" s="104">
        <f t="shared" ref="J35" si="8">J31+J32+J33+J34</f>
        <v>0</v>
      </c>
      <c r="K35" s="93"/>
      <c r="L35" s="93"/>
      <c r="M35" s="16"/>
      <c r="N35" s="16"/>
      <c r="O35" s="16"/>
      <c r="P35" s="100"/>
      <c r="Q35" s="100"/>
      <c r="R35" s="101"/>
      <c r="S35" s="101"/>
      <c r="T35" s="61">
        <f>T31+T32+T33+T34</f>
        <v>0</v>
      </c>
      <c r="U35" s="61">
        <f>U31+U32+U33+U34</f>
        <v>0</v>
      </c>
      <c r="V35" s="61">
        <f>V31+V32+V33+V34</f>
        <v>0</v>
      </c>
      <c r="W35" s="61">
        <f>W31+W32+W33+W34</f>
        <v>0</v>
      </c>
      <c r="X35" s="104">
        <f t="shared" ref="X35" si="9">X31+X32+X33+X34</f>
        <v>2</v>
      </c>
      <c r="Y35" s="104">
        <f t="shared" ref="Y35" si="10">Y31+Y32+Y33+Y34</f>
        <v>0</v>
      </c>
      <c r="Z35" s="93"/>
      <c r="AA35" s="93"/>
    </row>
    <row r="36" spans="1:27" ht="13.5" thickBot="1" x14ac:dyDescent="0.25">
      <c r="A36" s="16"/>
      <c r="B36" s="16"/>
      <c r="C36" s="16"/>
      <c r="D36" s="16"/>
      <c r="E36" s="16"/>
      <c r="F36" s="16"/>
      <c r="G36" s="16"/>
      <c r="H36" s="16"/>
      <c r="I36" s="20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</row>
    <row r="37" spans="1:27" x14ac:dyDescent="0.2">
      <c r="A37" s="83" t="str">
        <f>IF(A38&lt;&gt;"", VLOOKUP(A38, Играчи!A:C, 2, FALSE) &amp; " " &amp; VLOOKUP(A38, Играчи!A:C, 3, FALSE), "")</f>
        <v/>
      </c>
      <c r="B37" s="83"/>
      <c r="C37" s="83"/>
      <c r="D37" s="83"/>
      <c r="E37" s="17" t="s">
        <v>16</v>
      </c>
      <c r="F37" s="17" t="s">
        <v>17</v>
      </c>
      <c r="G37" s="17" t="s">
        <v>18</v>
      </c>
      <c r="H37" s="17" t="s">
        <v>19</v>
      </c>
      <c r="I37" s="84" t="s">
        <v>20</v>
      </c>
      <c r="J37" s="84"/>
      <c r="K37" s="85" t="s">
        <v>21</v>
      </c>
      <c r="L37" s="85"/>
      <c r="M37" s="16"/>
      <c r="N37" s="16"/>
      <c r="O37" s="16"/>
      <c r="P37" s="83" t="str">
        <f>IF(P38&lt;&gt;"", VLOOKUP(P38, Играчи!A:C, 2, FALSE) &amp; " " &amp; VLOOKUP(P38, Играчи!A:C, 3, FALSE), "")</f>
        <v/>
      </c>
      <c r="Q37" s="83"/>
      <c r="R37" s="83"/>
      <c r="S37" s="83"/>
      <c r="T37" s="17" t="s">
        <v>16</v>
      </c>
      <c r="U37" s="17" t="s">
        <v>17</v>
      </c>
      <c r="V37" s="17" t="s">
        <v>18</v>
      </c>
      <c r="W37" s="17" t="s">
        <v>19</v>
      </c>
      <c r="X37" s="84" t="s">
        <v>20</v>
      </c>
      <c r="Y37" s="84"/>
      <c r="Z37" s="85" t="s">
        <v>21</v>
      </c>
      <c r="AA37" s="85"/>
    </row>
    <row r="38" spans="1:27" ht="13.5" thickBot="1" x14ac:dyDescent="0.25">
      <c r="A38" s="86"/>
      <c r="B38" s="86"/>
      <c r="C38" s="87"/>
      <c r="D38" s="87"/>
      <c r="E38" s="18">
        <v>0</v>
      </c>
      <c r="F38" s="18">
        <v>0</v>
      </c>
      <c r="G38" s="18">
        <v>0</v>
      </c>
      <c r="H38" s="59">
        <f>F38+G38</f>
        <v>0</v>
      </c>
      <c r="I38" s="92">
        <f>IF(H38&gt;W38,1,IF(H38&lt;W38,0,0.5))</f>
        <v>0.5</v>
      </c>
      <c r="J38" s="92"/>
      <c r="K38" s="93">
        <f>IF(I42&gt;X42,1,IF(I42&lt;X42,0,IF(H42&gt;W42,1,IF(H42&lt;W42,0,0.5))))</f>
        <v>0.5</v>
      </c>
      <c r="L38" s="93"/>
      <c r="M38" s="16"/>
      <c r="N38" s="16"/>
      <c r="O38" s="16"/>
      <c r="P38" s="86"/>
      <c r="Q38" s="86"/>
      <c r="R38" s="87"/>
      <c r="S38" s="87"/>
      <c r="T38" s="37">
        <v>0</v>
      </c>
      <c r="U38" s="37">
        <v>0</v>
      </c>
      <c r="V38" s="37">
        <v>0</v>
      </c>
      <c r="W38" s="59">
        <f>U38+V38</f>
        <v>0</v>
      </c>
      <c r="X38" s="92">
        <f>IF(H38&gt;W38,0,IF(H38&lt;W38,1,0.5))</f>
        <v>0.5</v>
      </c>
      <c r="Y38" s="92"/>
      <c r="Z38" s="93">
        <f>IF(I42&gt;X42,0,IF(I42&lt;X42,1,IF(H42&gt;W42,0,IF(H42&lt;W42,1,0.5))))</f>
        <v>0.5</v>
      </c>
      <c r="AA38" s="93"/>
    </row>
    <row r="39" spans="1:27" ht="13.5" thickBot="1" x14ac:dyDescent="0.25">
      <c r="A39" s="94" t="str">
        <f>IF(A40&lt;&gt;"", VLOOKUP(A40, Играчи!A:C, 2, FALSE) &amp; " " &amp; VLOOKUP(A40, Играчи!A:C, 3, FALSE), "")</f>
        <v/>
      </c>
      <c r="B39" s="95"/>
      <c r="C39" s="95"/>
      <c r="D39" s="69"/>
      <c r="E39" s="18">
        <v>0</v>
      </c>
      <c r="F39" s="18">
        <v>0</v>
      </c>
      <c r="G39" s="18">
        <v>0</v>
      </c>
      <c r="H39" s="59">
        <f>F39+G39</f>
        <v>0</v>
      </c>
      <c r="I39" s="92">
        <f>IF(H39&gt;W39,1,IF(H39&lt;W39,0,0.5))</f>
        <v>0.5</v>
      </c>
      <c r="J39" s="92"/>
      <c r="K39" s="93"/>
      <c r="L39" s="93"/>
      <c r="M39" s="16"/>
      <c r="N39" s="16"/>
      <c r="O39" s="16"/>
      <c r="P39" s="94" t="str">
        <f>IF(P40&lt;&gt;"", VLOOKUP(P40, Играчи!A:C, 2, FALSE) &amp; " " &amp; VLOOKUP(P40, Играчи!A:C, 3, FALSE), "")</f>
        <v/>
      </c>
      <c r="Q39" s="95"/>
      <c r="R39" s="95"/>
      <c r="S39" s="69"/>
      <c r="T39" s="37">
        <v>0</v>
      </c>
      <c r="U39" s="37">
        <v>0</v>
      </c>
      <c r="V39" s="37">
        <v>0</v>
      </c>
      <c r="W39" s="59">
        <f>U39+V39</f>
        <v>0</v>
      </c>
      <c r="X39" s="92">
        <f>IF(H39&gt;W39,0,IF(H39&lt;W39,1,0.5))</f>
        <v>0.5</v>
      </c>
      <c r="Y39" s="92"/>
      <c r="Z39" s="93"/>
      <c r="AA39" s="93"/>
    </row>
    <row r="40" spans="1:27" ht="13.5" thickBot="1" x14ac:dyDescent="0.25">
      <c r="A40" s="96"/>
      <c r="B40" s="96"/>
      <c r="C40" s="87"/>
      <c r="D40" s="87"/>
      <c r="E40" s="18">
        <v>0</v>
      </c>
      <c r="F40" s="18">
        <v>0</v>
      </c>
      <c r="G40" s="18">
        <v>0</v>
      </c>
      <c r="H40" s="59">
        <f>F40+G40</f>
        <v>0</v>
      </c>
      <c r="I40" s="92">
        <f>IF(H40&gt;W40,1,IF(H40&lt;W40,0,0.5))</f>
        <v>0.5</v>
      </c>
      <c r="J40" s="92"/>
      <c r="K40" s="93"/>
      <c r="L40" s="93"/>
      <c r="M40" s="16"/>
      <c r="N40" s="16"/>
      <c r="O40" s="16"/>
      <c r="P40" s="96"/>
      <c r="Q40" s="96"/>
      <c r="R40" s="87"/>
      <c r="S40" s="87"/>
      <c r="T40" s="37">
        <v>0</v>
      </c>
      <c r="U40" s="37">
        <v>0</v>
      </c>
      <c r="V40" s="37">
        <v>0</v>
      </c>
      <c r="W40" s="59">
        <f>U40+V40</f>
        <v>0</v>
      </c>
      <c r="X40" s="92">
        <f>IF(H40&gt;W40,0,IF(H40&lt;W40,1,0.5))</f>
        <v>0.5</v>
      </c>
      <c r="Y40" s="92"/>
      <c r="Z40" s="93"/>
      <c r="AA40" s="93"/>
    </row>
    <row r="41" spans="1:27" ht="13.5" thickBot="1" x14ac:dyDescent="0.25">
      <c r="A41" s="94" t="str">
        <f>IF(A42&lt;&gt;"", VLOOKUP(A42, Играчи!A:C, 2, FALSE) &amp; " " &amp; VLOOKUP(A42, Играчи!A:C, 3, FALSE), "")</f>
        <v/>
      </c>
      <c r="B41" s="95"/>
      <c r="C41" s="95"/>
      <c r="D41" s="69"/>
      <c r="E41" s="19">
        <v>0</v>
      </c>
      <c r="F41" s="19">
        <v>0</v>
      </c>
      <c r="G41" s="19">
        <v>0</v>
      </c>
      <c r="H41" s="60">
        <f>F41+G41</f>
        <v>0</v>
      </c>
      <c r="I41" s="99">
        <f>IF(H41&gt;W41,1,IF(H41&lt;W41,0,0.5))</f>
        <v>0.5</v>
      </c>
      <c r="J41" s="99"/>
      <c r="K41" s="93"/>
      <c r="L41" s="93"/>
      <c r="M41" s="16"/>
      <c r="N41" s="16"/>
      <c r="O41" s="16"/>
      <c r="P41" s="94" t="str">
        <f>IF(P42&lt;&gt;"", VLOOKUP(P42, Играчи!A:C, 2, FALSE) &amp; " " &amp; VLOOKUP(P42, Играчи!A:C, 3, FALSE), "")</f>
        <v/>
      </c>
      <c r="Q41" s="95"/>
      <c r="R41" s="95"/>
      <c r="S41" s="69"/>
      <c r="T41" s="38">
        <v>0</v>
      </c>
      <c r="U41" s="38">
        <v>0</v>
      </c>
      <c r="V41" s="38">
        <v>0</v>
      </c>
      <c r="W41" s="60">
        <f>U41+V41</f>
        <v>0</v>
      </c>
      <c r="X41" s="99">
        <f>IF(H41&gt;W41,0,IF(H41&lt;W41,1,0.5))</f>
        <v>0.5</v>
      </c>
      <c r="Y41" s="99"/>
      <c r="Z41" s="93"/>
      <c r="AA41" s="93"/>
    </row>
    <row r="42" spans="1:27" ht="13.5" thickBot="1" x14ac:dyDescent="0.25">
      <c r="A42" s="100"/>
      <c r="B42" s="100"/>
      <c r="C42" s="101"/>
      <c r="D42" s="101"/>
      <c r="E42" s="61">
        <f>E38+E39+E40+E41</f>
        <v>0</v>
      </c>
      <c r="F42" s="61">
        <f>F38+F39+F40+F41</f>
        <v>0</v>
      </c>
      <c r="G42" s="61">
        <f>G38+G39+G40+G41</f>
        <v>0</v>
      </c>
      <c r="H42" s="61">
        <f>H38+H39+H40+H41</f>
        <v>0</v>
      </c>
      <c r="I42" s="104">
        <f t="shared" ref="I42" si="11">I38+I39+I40+I41</f>
        <v>2</v>
      </c>
      <c r="J42" s="104">
        <f t="shared" ref="J42" si="12">J38+J39+J40+J41</f>
        <v>0</v>
      </c>
      <c r="K42" s="93"/>
      <c r="L42" s="93"/>
      <c r="M42" s="16"/>
      <c r="N42" s="16"/>
      <c r="O42" s="16"/>
      <c r="P42" s="100"/>
      <c r="Q42" s="100"/>
      <c r="R42" s="101"/>
      <c r="S42" s="101"/>
      <c r="T42" s="61">
        <f>T38+T39+T40+T41</f>
        <v>0</v>
      </c>
      <c r="U42" s="61">
        <f>U38+U39+U40+U41</f>
        <v>0</v>
      </c>
      <c r="V42" s="61">
        <f>V38+V39+V40+V41</f>
        <v>0</v>
      </c>
      <c r="W42" s="61">
        <f>W38+W39+W40+W41</f>
        <v>0</v>
      </c>
      <c r="X42" s="104">
        <f t="shared" ref="X42" si="13">X38+X39+X40+X41</f>
        <v>2</v>
      </c>
      <c r="Y42" s="104">
        <f t="shared" ref="Y42" si="14">Y38+Y39+Y40+Y41</f>
        <v>0</v>
      </c>
      <c r="Z42" s="93"/>
      <c r="AA42" s="93"/>
    </row>
    <row r="43" spans="1:27" ht="13.5" thickBot="1" x14ac:dyDescent="0.25">
      <c r="A43" s="16"/>
      <c r="B43" s="16"/>
      <c r="C43" s="16"/>
      <c r="D43" s="16"/>
      <c r="E43" s="16"/>
      <c r="F43" s="16"/>
      <c r="G43" s="16"/>
      <c r="H43" s="16"/>
      <c r="I43" s="20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</row>
    <row r="44" spans="1:27" x14ac:dyDescent="0.2">
      <c r="A44" s="83" t="str">
        <f>IF(A45&lt;&gt;"", VLOOKUP(A45, Играчи!A:C, 2, FALSE) &amp; " " &amp; VLOOKUP(A45, Играчи!A:C, 3, FALSE), "")</f>
        <v/>
      </c>
      <c r="B44" s="83"/>
      <c r="C44" s="83"/>
      <c r="D44" s="83"/>
      <c r="E44" s="17" t="s">
        <v>16</v>
      </c>
      <c r="F44" s="17" t="s">
        <v>17</v>
      </c>
      <c r="G44" s="17" t="s">
        <v>18</v>
      </c>
      <c r="H44" s="17" t="s">
        <v>19</v>
      </c>
      <c r="I44" s="84" t="s">
        <v>20</v>
      </c>
      <c r="J44" s="84"/>
      <c r="K44" s="85" t="s">
        <v>21</v>
      </c>
      <c r="L44" s="85"/>
      <c r="M44" s="16"/>
      <c r="N44" s="16"/>
      <c r="O44" s="16"/>
      <c r="P44" s="83" t="str">
        <f>IF(P45&lt;&gt;"", VLOOKUP(P45, Играчи!A:C, 2, FALSE) &amp; " " &amp; VLOOKUP(P45, Играчи!A:C, 3, FALSE), "")</f>
        <v/>
      </c>
      <c r="Q44" s="83"/>
      <c r="R44" s="83"/>
      <c r="S44" s="83"/>
      <c r="T44" s="17" t="s">
        <v>16</v>
      </c>
      <c r="U44" s="17" t="s">
        <v>17</v>
      </c>
      <c r="V44" s="17" t="s">
        <v>18</v>
      </c>
      <c r="W44" s="17" t="s">
        <v>19</v>
      </c>
      <c r="X44" s="84" t="s">
        <v>20</v>
      </c>
      <c r="Y44" s="84"/>
      <c r="Z44" s="85" t="s">
        <v>21</v>
      </c>
      <c r="AA44" s="85"/>
    </row>
    <row r="45" spans="1:27" ht="13.5" thickBot="1" x14ac:dyDescent="0.25">
      <c r="A45" s="86"/>
      <c r="B45" s="86"/>
      <c r="C45" s="87"/>
      <c r="D45" s="87"/>
      <c r="E45" s="37">
        <v>0</v>
      </c>
      <c r="F45" s="37">
        <v>0</v>
      </c>
      <c r="G45" s="37">
        <v>0</v>
      </c>
      <c r="H45" s="59">
        <f>F45+G45</f>
        <v>0</v>
      </c>
      <c r="I45" s="92">
        <f>IF(H45&gt;W45,1,IF(H45&lt;W45,0,0.5))</f>
        <v>0.5</v>
      </c>
      <c r="J45" s="92"/>
      <c r="K45" s="93">
        <f>IF(I49&gt;X49,1,IF(I49&lt;X49,0,IF(H49&gt;W49,1,IF(H49&lt;W49,0,0.5))))</f>
        <v>0.5</v>
      </c>
      <c r="L45" s="93"/>
      <c r="M45" s="16"/>
      <c r="N45" s="16"/>
      <c r="O45" s="16"/>
      <c r="P45" s="86"/>
      <c r="Q45" s="86"/>
      <c r="R45" s="87"/>
      <c r="S45" s="87"/>
      <c r="T45" s="18">
        <v>0</v>
      </c>
      <c r="U45" s="18">
        <v>0</v>
      </c>
      <c r="V45" s="18">
        <v>0</v>
      </c>
      <c r="W45" s="59">
        <f>U45+V45</f>
        <v>0</v>
      </c>
      <c r="X45" s="92">
        <f>IF(H45&gt;W45,0,IF(H45&lt;W45,1,0.5))</f>
        <v>0.5</v>
      </c>
      <c r="Y45" s="92"/>
      <c r="Z45" s="93">
        <f>IF(I49&gt;X49,0,IF(I49&lt;X49,1,IF(H49&gt;W49,0,IF(H49&lt;W49,1,0.5))))</f>
        <v>0.5</v>
      </c>
      <c r="AA45" s="93"/>
    </row>
    <row r="46" spans="1:27" ht="13.5" thickBot="1" x14ac:dyDescent="0.25">
      <c r="A46" s="94" t="str">
        <f>IF(A47&lt;&gt;"", VLOOKUP(A47, Играчи!A:C, 2, FALSE) &amp; " " &amp; VLOOKUP(A47, Играчи!A:C, 3, FALSE), "")</f>
        <v/>
      </c>
      <c r="B46" s="95"/>
      <c r="C46" s="95"/>
      <c r="D46" s="69"/>
      <c r="E46" s="37">
        <v>0</v>
      </c>
      <c r="F46" s="37">
        <v>0</v>
      </c>
      <c r="G46" s="37">
        <v>0</v>
      </c>
      <c r="H46" s="59">
        <f>F46+G46</f>
        <v>0</v>
      </c>
      <c r="I46" s="92">
        <f>IF(H46&gt;W46,1,IF(H46&lt;W46,0,0.5))</f>
        <v>0.5</v>
      </c>
      <c r="J46" s="92"/>
      <c r="K46" s="93"/>
      <c r="L46" s="93"/>
      <c r="M46" s="16"/>
      <c r="N46" s="16"/>
      <c r="O46" s="16"/>
      <c r="P46" s="94" t="str">
        <f>IF(P47&lt;&gt;"", VLOOKUP(P47, Играчи!A:C, 2, FALSE) &amp; " " &amp; VLOOKUP(P47, Играчи!A:C, 3, FALSE), "")</f>
        <v/>
      </c>
      <c r="Q46" s="95"/>
      <c r="R46" s="95"/>
      <c r="S46" s="69"/>
      <c r="T46" s="18">
        <v>0</v>
      </c>
      <c r="U46" s="18">
        <v>0</v>
      </c>
      <c r="V46" s="18">
        <v>0</v>
      </c>
      <c r="W46" s="59">
        <f>U46+V46</f>
        <v>0</v>
      </c>
      <c r="X46" s="92">
        <f>IF(H46&gt;W46,0,IF(H46&lt;W46,1,0.5))</f>
        <v>0.5</v>
      </c>
      <c r="Y46" s="92"/>
      <c r="Z46" s="93"/>
      <c r="AA46" s="93"/>
    </row>
    <row r="47" spans="1:27" ht="13.5" thickBot="1" x14ac:dyDescent="0.25">
      <c r="A47" s="96"/>
      <c r="B47" s="96"/>
      <c r="C47" s="87"/>
      <c r="D47" s="87"/>
      <c r="E47" s="37">
        <v>0</v>
      </c>
      <c r="F47" s="37">
        <v>0</v>
      </c>
      <c r="G47" s="37">
        <v>0</v>
      </c>
      <c r="H47" s="59">
        <f>F47+G47</f>
        <v>0</v>
      </c>
      <c r="I47" s="92">
        <f>IF(H47&gt;W47,1,IF(H47&lt;W47,0,0.5))</f>
        <v>0.5</v>
      </c>
      <c r="J47" s="92"/>
      <c r="K47" s="93"/>
      <c r="L47" s="93"/>
      <c r="M47" s="16"/>
      <c r="N47" s="16"/>
      <c r="O47" s="16"/>
      <c r="P47" s="96"/>
      <c r="Q47" s="96"/>
      <c r="R47" s="87"/>
      <c r="S47" s="87"/>
      <c r="T47" s="18">
        <v>0</v>
      </c>
      <c r="U47" s="18">
        <v>0</v>
      </c>
      <c r="V47" s="18">
        <v>0</v>
      </c>
      <c r="W47" s="59">
        <f>U47+V47</f>
        <v>0</v>
      </c>
      <c r="X47" s="92">
        <f>IF(H47&gt;W47,0,IF(H47&lt;W47,1,0.5))</f>
        <v>0.5</v>
      </c>
      <c r="Y47" s="92"/>
      <c r="Z47" s="93"/>
      <c r="AA47" s="93"/>
    </row>
    <row r="48" spans="1:27" ht="13.5" thickBot="1" x14ac:dyDescent="0.25">
      <c r="A48" s="94" t="str">
        <f>IF(A49&lt;&gt;"", VLOOKUP(A49, Играчи!A:C, 2, FALSE) &amp; " " &amp; VLOOKUP(A49, Играчи!A:C, 3, FALSE), "")</f>
        <v/>
      </c>
      <c r="B48" s="95"/>
      <c r="C48" s="95"/>
      <c r="D48" s="69"/>
      <c r="E48" s="38">
        <v>0</v>
      </c>
      <c r="F48" s="38">
        <v>0</v>
      </c>
      <c r="G48" s="38">
        <v>0</v>
      </c>
      <c r="H48" s="60">
        <f>F48+G48</f>
        <v>0</v>
      </c>
      <c r="I48" s="99">
        <f>IF(H48&gt;W48,1,IF(H48&lt;W48,0,0.5))</f>
        <v>0.5</v>
      </c>
      <c r="J48" s="99"/>
      <c r="K48" s="93"/>
      <c r="L48" s="93"/>
      <c r="M48" s="16"/>
      <c r="N48" s="16"/>
      <c r="O48" s="16"/>
      <c r="P48" s="94" t="str">
        <f>IF(P49&lt;&gt;"", VLOOKUP(P49, Играчи!A:C, 2, FALSE) &amp; " " &amp; VLOOKUP(P49, Играчи!A:C, 3, FALSE), "")</f>
        <v/>
      </c>
      <c r="Q48" s="95"/>
      <c r="R48" s="95"/>
      <c r="S48" s="69"/>
      <c r="T48" s="19">
        <v>0</v>
      </c>
      <c r="U48" s="19">
        <v>0</v>
      </c>
      <c r="V48" s="19">
        <v>0</v>
      </c>
      <c r="W48" s="60">
        <f>U48+V48</f>
        <v>0</v>
      </c>
      <c r="X48" s="99">
        <f>IF(H48&gt;W48,0,IF(H48&lt;W48,1,0.5))</f>
        <v>0.5</v>
      </c>
      <c r="Y48" s="99"/>
      <c r="Z48" s="93"/>
      <c r="AA48" s="93"/>
    </row>
    <row r="49" spans="1:27" ht="13.5" thickBot="1" x14ac:dyDescent="0.25">
      <c r="A49" s="100"/>
      <c r="B49" s="100"/>
      <c r="C49" s="101"/>
      <c r="D49" s="101"/>
      <c r="E49" s="61">
        <f>E45+E46+E47+E48</f>
        <v>0</v>
      </c>
      <c r="F49" s="61">
        <f>F45+F46+F47+F48</f>
        <v>0</v>
      </c>
      <c r="G49" s="61">
        <f>G45+G46+G47+G48</f>
        <v>0</v>
      </c>
      <c r="H49" s="61">
        <f>H45+H46+H47+H48</f>
        <v>0</v>
      </c>
      <c r="I49" s="104">
        <f t="shared" ref="I49" si="15">I45+I46+I47+I48</f>
        <v>2</v>
      </c>
      <c r="J49" s="104">
        <f t="shared" ref="J49" si="16">J45+J46+J47+J48</f>
        <v>0</v>
      </c>
      <c r="K49" s="93"/>
      <c r="L49" s="93"/>
      <c r="M49" s="16"/>
      <c r="N49" s="16"/>
      <c r="O49" s="16"/>
      <c r="P49" s="100"/>
      <c r="Q49" s="100"/>
      <c r="R49" s="101"/>
      <c r="S49" s="101"/>
      <c r="T49" s="61">
        <f>T45+T46+T47+T48</f>
        <v>0</v>
      </c>
      <c r="U49" s="61">
        <f>U45+U46+U47+U48</f>
        <v>0</v>
      </c>
      <c r="V49" s="61">
        <f>V45+V46+V47+V48</f>
        <v>0</v>
      </c>
      <c r="W49" s="61">
        <f>W45+W46+W47+W48</f>
        <v>0</v>
      </c>
      <c r="X49" s="104">
        <f t="shared" ref="X49" si="17">X45+X46+X47+X48</f>
        <v>2</v>
      </c>
      <c r="Y49" s="104">
        <f t="shared" ref="Y49" si="18">Y45+Y46+Y47+Y48</f>
        <v>0</v>
      </c>
      <c r="Z49" s="93"/>
      <c r="AA49" s="93"/>
    </row>
    <row r="50" spans="1:27" ht="13.5" thickBot="1" x14ac:dyDescent="0.25">
      <c r="A50" s="16"/>
      <c r="B50" s="16"/>
      <c r="C50" s="16"/>
      <c r="D50" s="16"/>
      <c r="E50" s="16"/>
      <c r="F50" s="16"/>
      <c r="G50" s="16"/>
      <c r="H50" s="16"/>
      <c r="I50" s="20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</row>
    <row r="51" spans="1:27" x14ac:dyDescent="0.2">
      <c r="A51" s="83" t="str">
        <f>IF(A52&lt;&gt;"", VLOOKUP(A52, Играчи!A:C, 2, FALSE) &amp; " " &amp; VLOOKUP(A52, Играчи!A:C, 3, FALSE), "")</f>
        <v/>
      </c>
      <c r="B51" s="83"/>
      <c r="C51" s="83"/>
      <c r="D51" s="83"/>
      <c r="E51" s="17" t="s">
        <v>16</v>
      </c>
      <c r="F51" s="17" t="s">
        <v>17</v>
      </c>
      <c r="G51" s="17" t="s">
        <v>18</v>
      </c>
      <c r="H51" s="17" t="s">
        <v>19</v>
      </c>
      <c r="I51" s="84" t="s">
        <v>20</v>
      </c>
      <c r="J51" s="84"/>
      <c r="K51" s="85" t="s">
        <v>21</v>
      </c>
      <c r="L51" s="85"/>
      <c r="M51" s="16"/>
      <c r="N51" s="16"/>
      <c r="O51" s="16"/>
      <c r="P51" s="83" t="str">
        <f>IF(P52&lt;&gt;"", VLOOKUP(P52, Играчи!A:C, 2, FALSE) &amp; " " &amp; VLOOKUP(P52, Играчи!A:C, 3, FALSE), "")</f>
        <v/>
      </c>
      <c r="Q51" s="83"/>
      <c r="R51" s="83"/>
      <c r="S51" s="83"/>
      <c r="T51" s="17" t="s">
        <v>16</v>
      </c>
      <c r="U51" s="17" t="s">
        <v>17</v>
      </c>
      <c r="V51" s="17" t="s">
        <v>18</v>
      </c>
      <c r="W51" s="17" t="s">
        <v>19</v>
      </c>
      <c r="X51" s="84" t="s">
        <v>20</v>
      </c>
      <c r="Y51" s="84"/>
      <c r="Z51" s="85" t="s">
        <v>21</v>
      </c>
      <c r="AA51" s="85"/>
    </row>
    <row r="52" spans="1:27" ht="13.5" thickBot="1" x14ac:dyDescent="0.25">
      <c r="A52" s="86"/>
      <c r="B52" s="86"/>
      <c r="C52" s="87"/>
      <c r="D52" s="87"/>
      <c r="E52" s="37">
        <v>0</v>
      </c>
      <c r="F52" s="37">
        <v>0</v>
      </c>
      <c r="G52" s="37">
        <v>0</v>
      </c>
      <c r="H52" s="59">
        <f>F52+G52</f>
        <v>0</v>
      </c>
      <c r="I52" s="92">
        <f>IF(H52&gt;W52,1,IF(H52&lt;W52,0,0.5))</f>
        <v>0.5</v>
      </c>
      <c r="J52" s="92"/>
      <c r="K52" s="93">
        <f>IF(I56&gt;X56,1,IF(I56&lt;X56,0,IF(H56&gt;W56,1,IF(H56&lt;W56,0,0.5))))</f>
        <v>0.5</v>
      </c>
      <c r="L52" s="93"/>
      <c r="M52" s="16"/>
      <c r="N52" s="16"/>
      <c r="O52" s="16"/>
      <c r="P52" s="86"/>
      <c r="Q52" s="86"/>
      <c r="R52" s="87"/>
      <c r="S52" s="87"/>
      <c r="T52" s="37">
        <v>0</v>
      </c>
      <c r="U52" s="37">
        <v>0</v>
      </c>
      <c r="V52" s="37">
        <v>0</v>
      </c>
      <c r="W52" s="59">
        <f>U52+V52</f>
        <v>0</v>
      </c>
      <c r="X52" s="92">
        <f>IF(H52&gt;W52,0,IF(H52&lt;W52,1,0.5))</f>
        <v>0.5</v>
      </c>
      <c r="Y52" s="92"/>
      <c r="Z52" s="93">
        <f>IF(I56&gt;X56,0,IF(I56&lt;X56,1,IF(H56&gt;W56,0,IF(H56&lt;W56,1,0.5))))</f>
        <v>0.5</v>
      </c>
      <c r="AA52" s="93"/>
    </row>
    <row r="53" spans="1:27" ht="13.5" thickBot="1" x14ac:dyDescent="0.25">
      <c r="A53" s="94" t="str">
        <f>IF(A54&lt;&gt;"", VLOOKUP(A54, Играчи!A:C, 2, FALSE) &amp; " " &amp; VLOOKUP(A54, Играчи!A:C, 3, FALSE), "")</f>
        <v/>
      </c>
      <c r="B53" s="95"/>
      <c r="C53" s="95"/>
      <c r="D53" s="69"/>
      <c r="E53" s="37">
        <v>0</v>
      </c>
      <c r="F53" s="37">
        <v>0</v>
      </c>
      <c r="G53" s="37">
        <v>0</v>
      </c>
      <c r="H53" s="59">
        <f>F53+G53</f>
        <v>0</v>
      </c>
      <c r="I53" s="92">
        <f>IF(H53&gt;W53,1,IF(H53&lt;W53,0,0.5))</f>
        <v>0.5</v>
      </c>
      <c r="J53" s="92"/>
      <c r="K53" s="93"/>
      <c r="L53" s="93"/>
      <c r="M53" s="16"/>
      <c r="N53" s="16"/>
      <c r="O53" s="16"/>
      <c r="P53" s="94" t="str">
        <f>IF(P54&lt;&gt;"", VLOOKUP(P54, Играчи!A:C, 2, FALSE) &amp; " " &amp; VLOOKUP(P54, Играчи!A:C, 3, FALSE), "")</f>
        <v/>
      </c>
      <c r="Q53" s="95"/>
      <c r="R53" s="95"/>
      <c r="S53" s="69"/>
      <c r="T53" s="37">
        <v>0</v>
      </c>
      <c r="U53" s="37">
        <v>0</v>
      </c>
      <c r="V53" s="37">
        <v>0</v>
      </c>
      <c r="W53" s="59">
        <f>U53+V53</f>
        <v>0</v>
      </c>
      <c r="X53" s="92">
        <f>IF(H53&gt;W53,0,IF(H53&lt;W53,1,0.5))</f>
        <v>0.5</v>
      </c>
      <c r="Y53" s="92"/>
      <c r="Z53" s="93"/>
      <c r="AA53" s="93"/>
    </row>
    <row r="54" spans="1:27" ht="13.5" thickBot="1" x14ac:dyDescent="0.25">
      <c r="A54" s="96"/>
      <c r="B54" s="96"/>
      <c r="C54" s="87"/>
      <c r="D54" s="87"/>
      <c r="E54" s="37">
        <v>0</v>
      </c>
      <c r="F54" s="37">
        <v>0</v>
      </c>
      <c r="G54" s="37">
        <v>0</v>
      </c>
      <c r="H54" s="59">
        <f>F54+G54</f>
        <v>0</v>
      </c>
      <c r="I54" s="92">
        <f>IF(H54&gt;W54,1,IF(H54&lt;W54,0,0.5))</f>
        <v>0.5</v>
      </c>
      <c r="J54" s="92"/>
      <c r="K54" s="93"/>
      <c r="L54" s="93"/>
      <c r="M54" s="16"/>
      <c r="N54" s="16"/>
      <c r="O54" s="16"/>
      <c r="P54" s="96"/>
      <c r="Q54" s="96"/>
      <c r="R54" s="87"/>
      <c r="S54" s="87"/>
      <c r="T54" s="37">
        <v>0</v>
      </c>
      <c r="U54" s="37">
        <v>0</v>
      </c>
      <c r="V54" s="37">
        <v>0</v>
      </c>
      <c r="W54" s="59">
        <f>U54+V54</f>
        <v>0</v>
      </c>
      <c r="X54" s="92">
        <f>IF(H54&gt;W54,0,IF(H54&lt;W54,1,0.5))</f>
        <v>0.5</v>
      </c>
      <c r="Y54" s="92"/>
      <c r="Z54" s="93"/>
      <c r="AA54" s="93"/>
    </row>
    <row r="55" spans="1:27" ht="13.5" thickBot="1" x14ac:dyDescent="0.25">
      <c r="A55" s="94" t="str">
        <f>IF(A56&lt;&gt;"", VLOOKUP(A56, Играчи!A:C, 2, FALSE) &amp; " " &amp; VLOOKUP(A56, Играчи!A:C, 3, FALSE), "")</f>
        <v/>
      </c>
      <c r="B55" s="95"/>
      <c r="C55" s="95"/>
      <c r="D55" s="69"/>
      <c r="E55" s="38">
        <v>0</v>
      </c>
      <c r="F55" s="38">
        <v>0</v>
      </c>
      <c r="G55" s="38">
        <v>0</v>
      </c>
      <c r="H55" s="60">
        <f>F55+G55</f>
        <v>0</v>
      </c>
      <c r="I55" s="99">
        <f>IF(H55&gt;W55,1,IF(H55&lt;W55,0,0.5))</f>
        <v>0.5</v>
      </c>
      <c r="J55" s="99"/>
      <c r="K55" s="93"/>
      <c r="L55" s="93"/>
      <c r="M55" s="16"/>
      <c r="N55" s="16"/>
      <c r="O55" s="16"/>
      <c r="P55" s="94" t="str">
        <f>IF(P56&lt;&gt;"", VLOOKUP(P56, Играчи!A:C, 2, FALSE) &amp; " " &amp; VLOOKUP(P56, Играчи!A:C, 3, FALSE), "")</f>
        <v/>
      </c>
      <c r="Q55" s="95"/>
      <c r="R55" s="95"/>
      <c r="S55" s="69"/>
      <c r="T55" s="38">
        <v>0</v>
      </c>
      <c r="U55" s="38">
        <v>0</v>
      </c>
      <c r="V55" s="38">
        <v>0</v>
      </c>
      <c r="W55" s="60">
        <f>U55+V55</f>
        <v>0</v>
      </c>
      <c r="X55" s="99">
        <f>IF(H55&gt;W55,0,IF(H55&lt;W55,1,0.5))</f>
        <v>0.5</v>
      </c>
      <c r="Y55" s="99"/>
      <c r="Z55" s="93"/>
      <c r="AA55" s="93"/>
    </row>
    <row r="56" spans="1:27" ht="13.5" thickBot="1" x14ac:dyDescent="0.25">
      <c r="A56" s="145"/>
      <c r="B56" s="145"/>
      <c r="C56" s="146"/>
      <c r="D56" s="146"/>
      <c r="E56" s="62">
        <f>E52+E53+E54+E55</f>
        <v>0</v>
      </c>
      <c r="F56" s="62">
        <f>F52+F53+F54+F55</f>
        <v>0</v>
      </c>
      <c r="G56" s="62">
        <f>G52+G53+G54+G55</f>
        <v>0</v>
      </c>
      <c r="H56" s="62">
        <f>H52+H53+H54+H55</f>
        <v>0</v>
      </c>
      <c r="I56" s="147">
        <f t="shared" ref="I56" si="19">I52+I53+I54+I55</f>
        <v>2</v>
      </c>
      <c r="J56" s="147">
        <f t="shared" ref="J56" si="20">J52+J53+J54+J55</f>
        <v>0</v>
      </c>
      <c r="K56" s="106"/>
      <c r="L56" s="106"/>
      <c r="M56" s="16"/>
      <c r="N56" s="16"/>
      <c r="O56" s="16"/>
      <c r="P56" s="145"/>
      <c r="Q56" s="145"/>
      <c r="R56" s="146"/>
      <c r="S56" s="146"/>
      <c r="T56" s="62">
        <f>T52+T53+T54+T55</f>
        <v>0</v>
      </c>
      <c r="U56" s="62">
        <f>U52+U53+U54+U55</f>
        <v>0</v>
      </c>
      <c r="V56" s="62">
        <f>V52+V53+V54+V55</f>
        <v>0</v>
      </c>
      <c r="W56" s="62">
        <f>W52+W53+W54+W55</f>
        <v>0</v>
      </c>
      <c r="X56" s="147">
        <f t="shared" ref="X56" si="21">X52+X53+X54+X55</f>
        <v>2</v>
      </c>
      <c r="Y56" s="147">
        <f t="shared" ref="Y56" si="22">Y52+Y53+Y54+Y55</f>
        <v>0</v>
      </c>
      <c r="Z56" s="106"/>
      <c r="AA56" s="106"/>
    </row>
    <row r="57" spans="1:27" x14ac:dyDescent="0.2">
      <c r="A57" s="40"/>
      <c r="B57" s="40"/>
      <c r="C57" s="41"/>
      <c r="D57" s="41"/>
      <c r="E57" s="42"/>
      <c r="F57" s="42"/>
      <c r="G57" s="42"/>
      <c r="H57" s="42"/>
      <c r="I57" s="23"/>
      <c r="J57" s="23"/>
      <c r="K57" s="23"/>
      <c r="L57" s="23"/>
      <c r="M57" s="16"/>
      <c r="N57" s="16"/>
      <c r="O57" s="16"/>
      <c r="P57" s="40"/>
      <c r="Q57" s="40"/>
      <c r="R57" s="41"/>
      <c r="S57" s="41"/>
      <c r="T57" s="42"/>
      <c r="U57" s="42"/>
      <c r="V57" s="42"/>
      <c r="W57" s="42"/>
      <c r="X57" s="23"/>
      <c r="Y57" s="23"/>
      <c r="Z57" s="23"/>
      <c r="AA57" s="23"/>
    </row>
    <row r="58" spans="1:27" ht="13.5" thickBot="1" x14ac:dyDescent="0.25">
      <c r="A58" s="13"/>
      <c r="B58" s="13"/>
      <c r="C58" s="2"/>
      <c r="D58" s="22"/>
      <c r="E58" s="22"/>
      <c r="F58" s="22"/>
      <c r="G58" s="22"/>
      <c r="H58"/>
      <c r="I58" s="142" t="s">
        <v>22</v>
      </c>
      <c r="J58" s="142"/>
      <c r="K58" s="143" t="s">
        <v>23</v>
      </c>
      <c r="L58" s="143"/>
      <c r="M58" s="16"/>
      <c r="N58" s="16"/>
      <c r="O58" s="16"/>
      <c r="P58" s="13"/>
      <c r="Q58" s="13"/>
      <c r="R58" s="15"/>
      <c r="S58" s="22"/>
      <c r="T58" s="22"/>
      <c r="U58" s="22"/>
      <c r="V58" s="22"/>
      <c r="W58" s="21"/>
      <c r="X58" s="144" t="s">
        <v>22</v>
      </c>
      <c r="Y58" s="144"/>
      <c r="Z58" s="142" t="s">
        <v>23</v>
      </c>
      <c r="AA58" s="142"/>
    </row>
    <row r="59" spans="1:27" ht="13.5" thickBot="1" x14ac:dyDescent="0.25">
      <c r="A59" s="13"/>
      <c r="B59" s="22"/>
      <c r="C59" s="2"/>
      <c r="D59" s="23"/>
      <c r="E59" s="24" t="s">
        <v>24</v>
      </c>
      <c r="F59" s="25" t="s">
        <v>25</v>
      </c>
      <c r="G59" s="26" t="s">
        <v>26</v>
      </c>
      <c r="H59" s="27" t="s">
        <v>19</v>
      </c>
      <c r="I59" s="115">
        <f>I56+I49+I42+I35+I28+I21</f>
        <v>12</v>
      </c>
      <c r="J59" s="115"/>
      <c r="K59" s="116">
        <f>K52+K45+K38+K31+K24+K17</f>
        <v>3</v>
      </c>
      <c r="L59" s="116"/>
      <c r="M59" s="16"/>
      <c r="N59" s="16"/>
      <c r="O59" s="16"/>
      <c r="P59" s="28" t="s">
        <v>27</v>
      </c>
      <c r="Q59" s="29"/>
      <c r="R59" s="2"/>
      <c r="S59" s="30"/>
      <c r="T59" s="24" t="s">
        <v>24</v>
      </c>
      <c r="U59" s="25" t="s">
        <v>25</v>
      </c>
      <c r="V59" s="26" t="s">
        <v>26</v>
      </c>
      <c r="W59" s="27" t="s">
        <v>19</v>
      </c>
      <c r="X59" s="115">
        <f>X56+X49+X42+X35+X28+X21</f>
        <v>12</v>
      </c>
      <c r="Y59" s="115"/>
      <c r="Z59" s="116">
        <f>Z52+Z45+Z38+Z31+Z24+Z17</f>
        <v>3</v>
      </c>
      <c r="AA59" s="116"/>
    </row>
    <row r="60" spans="1:27" ht="15.75" thickBot="1" x14ac:dyDescent="0.3">
      <c r="A60" s="2"/>
      <c r="B60" s="2"/>
      <c r="C60"/>
      <c r="D60"/>
      <c r="E60" s="63">
        <f>E56+E49+E42+E35+E28+E21</f>
        <v>0</v>
      </c>
      <c r="F60" s="64">
        <f>F56+F49+F42+F35+F28+F21</f>
        <v>0</v>
      </c>
      <c r="G60" s="65">
        <f>G56+G49+G42+G35+G28+G21</f>
        <v>0</v>
      </c>
      <c r="H60" s="66">
        <f>H56+H49+H42+H35+H28+H21</f>
        <v>0</v>
      </c>
      <c r="I60" s="2"/>
      <c r="J60" s="2"/>
      <c r="K60" s="116">
        <f>IF(H60&gt;W60,2,IF(H60&lt;W60,0,1))</f>
        <v>1</v>
      </c>
      <c r="L60" s="116"/>
      <c r="M60" s="13"/>
      <c r="N60" s="31"/>
      <c r="O60" s="13"/>
      <c r="P60" s="65">
        <f>H60-W60</f>
        <v>0</v>
      </c>
      <c r="Q60" s="2"/>
      <c r="R60"/>
      <c r="S60"/>
      <c r="T60" s="63">
        <f>T56+T49+T42+T35+T28+T21</f>
        <v>0</v>
      </c>
      <c r="U60" s="64">
        <f>U56+U49+U42+U35+U28+U21</f>
        <v>0</v>
      </c>
      <c r="V60" s="65">
        <f>V56+V49+V42+V35+V28+V21</f>
        <v>0</v>
      </c>
      <c r="W60" s="68">
        <f>W56+W49+W42+W35+W28+W21</f>
        <v>0</v>
      </c>
      <c r="X60" s="2"/>
      <c r="Y60" s="2"/>
      <c r="Z60" s="116">
        <f>IF(H60&gt;W60,0,IF(H60&lt;W60,2,1))</f>
        <v>1</v>
      </c>
      <c r="AA60" s="116"/>
    </row>
    <row r="61" spans="1:27" ht="13.5" thickBot="1" x14ac:dyDescent="0.25">
      <c r="A61" s="2"/>
      <c r="B61" s="2"/>
      <c r="C61" s="2"/>
      <c r="D61" s="2"/>
      <c r="E61"/>
      <c r="F61"/>
      <c r="G61"/>
      <c r="H61" s="15"/>
      <c r="I61" s="2"/>
      <c r="J61" s="2"/>
      <c r="K61" s="2"/>
      <c r="L61" s="2"/>
      <c r="M61" s="32"/>
      <c r="N61" s="33"/>
      <c r="O61" s="32"/>
      <c r="P61" s="2"/>
      <c r="Q61" s="2"/>
      <c r="R61" s="2"/>
      <c r="S61" s="2"/>
      <c r="T61"/>
      <c r="U61"/>
      <c r="V61"/>
      <c r="W61" s="2"/>
      <c r="X61" s="2"/>
      <c r="Y61" s="2"/>
      <c r="Z61" s="2"/>
      <c r="AA61" s="2"/>
    </row>
    <row r="62" spans="1:27" ht="21" customHeight="1" thickBot="1" x14ac:dyDescent="0.3">
      <c r="A62" s="34"/>
      <c r="B62" s="34"/>
      <c r="C62" s="15"/>
      <c r="D62"/>
      <c r="E62"/>
      <c r="F62" s="107" t="s">
        <v>28</v>
      </c>
      <c r="G62" s="107"/>
      <c r="H62" s="67">
        <f>H60/6</f>
        <v>0</v>
      </c>
      <c r="I62"/>
      <c r="J62" s="21"/>
      <c r="K62" s="21"/>
      <c r="L62" s="109" t="s">
        <v>29</v>
      </c>
      <c r="M62" s="109"/>
      <c r="N62" s="109"/>
      <c r="O62" s="109"/>
      <c r="P62" s="109"/>
      <c r="Q62" s="35"/>
      <c r="R62"/>
      <c r="S62"/>
      <c r="T62"/>
      <c r="U62" s="107" t="s">
        <v>28</v>
      </c>
      <c r="V62" s="107"/>
      <c r="W62" s="67">
        <f>W60/6</f>
        <v>0</v>
      </c>
      <c r="X62"/>
      <c r="Y62"/>
      <c r="Z62"/>
      <c r="AA62" s="2"/>
    </row>
    <row r="63" spans="1:27" x14ac:dyDescent="0.2">
      <c r="L63" s="110">
        <f>SUM(K59,K60)</f>
        <v>4</v>
      </c>
      <c r="M63" s="111"/>
      <c r="O63" s="110">
        <f>SUM(Z59,Z60)</f>
        <v>4</v>
      </c>
      <c r="P63" s="111"/>
    </row>
    <row r="64" spans="1:27" ht="13.5" thickBot="1" x14ac:dyDescent="0.25">
      <c r="L64" s="112"/>
      <c r="M64" s="113"/>
      <c r="O64" s="112"/>
      <c r="P64" s="113"/>
    </row>
    <row r="65" spans="1:27" ht="13.5" thickBot="1" x14ac:dyDescent="0.25">
      <c r="A65" s="141"/>
      <c r="B65" s="141"/>
      <c r="C65" s="141"/>
      <c r="D65" s="141"/>
      <c r="E65" s="141"/>
      <c r="F65" s="141"/>
      <c r="G65" s="141"/>
      <c r="H65" s="141"/>
      <c r="L65" s="109" t="s">
        <v>33</v>
      </c>
      <c r="M65" s="109"/>
      <c r="N65" s="109"/>
      <c r="O65" s="109"/>
      <c r="P65" s="109"/>
      <c r="Q65" s="21"/>
      <c r="R65" s="114"/>
      <c r="S65" s="114"/>
      <c r="T65" s="114"/>
      <c r="U65" s="114"/>
      <c r="V65" s="114"/>
      <c r="W65" s="114"/>
      <c r="X65" s="114"/>
      <c r="Y65" s="114"/>
      <c r="Z65" s="114"/>
      <c r="AA65" s="114"/>
    </row>
    <row r="66" spans="1:27" ht="12.75" customHeight="1" x14ac:dyDescent="0.4">
      <c r="A66" s="108" t="s">
        <v>30</v>
      </c>
      <c r="B66" s="108"/>
      <c r="C66" s="108"/>
      <c r="D66" s="108"/>
      <c r="E66" s="108"/>
      <c r="F66" s="108"/>
      <c r="G66" s="108"/>
      <c r="H66" s="108"/>
      <c r="I66" s="108"/>
      <c r="J66" s="79"/>
      <c r="K66" s="2"/>
      <c r="L66" s="148">
        <f>IF(L63&gt;4,2,IF(L63=4,1,0))</f>
        <v>1</v>
      </c>
      <c r="M66" s="149"/>
      <c r="N66" s="56"/>
      <c r="O66" s="148">
        <f>IF(O63&gt;4,2,IF(O63=4,1,0))</f>
        <v>1</v>
      </c>
      <c r="P66" s="149"/>
      <c r="Q66" s="36"/>
      <c r="R66" s="108" t="s">
        <v>30</v>
      </c>
      <c r="S66" s="108"/>
      <c r="T66" s="108"/>
      <c r="U66" s="108"/>
      <c r="V66" s="108"/>
      <c r="W66" s="108"/>
      <c r="X66" s="108"/>
      <c r="Y66" s="108"/>
      <c r="Z66" s="108"/>
      <c r="AA66" s="108"/>
    </row>
    <row r="67" spans="1:27" ht="13.5" customHeight="1" thickBot="1" x14ac:dyDescent="0.45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2"/>
      <c r="L67" s="150"/>
      <c r="M67" s="151"/>
      <c r="N67" s="56"/>
      <c r="O67" s="150"/>
      <c r="P67" s="151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</row>
    <row r="68" spans="1:27" ht="13.5" customHeight="1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</row>
    <row r="69" spans="1:27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</row>
    <row r="70" spans="1:27" ht="13.5" thickBot="1" x14ac:dyDescent="0.25">
      <c r="A70"/>
      <c r="B70" s="76" t="s">
        <v>142</v>
      </c>
      <c r="C70"/>
      <c r="D70"/>
      <c r="E70" s="131"/>
      <c r="F70" s="131"/>
      <c r="G70" s="131"/>
      <c r="H70" s="131"/>
      <c r="I70" s="131"/>
      <c r="J70" s="131"/>
      <c r="K70" s="131"/>
      <c r="L70" s="131"/>
      <c r="M70" s="131"/>
      <c r="N70"/>
      <c r="O70" t="s">
        <v>145</v>
      </c>
      <c r="P70"/>
      <c r="Q70"/>
      <c r="R70"/>
      <c r="S70"/>
      <c r="T70"/>
      <c r="U70"/>
      <c r="V70"/>
      <c r="W70"/>
      <c r="X70"/>
      <c r="Y70"/>
      <c r="Z70"/>
      <c r="AA70"/>
    </row>
    <row r="71" spans="1:27" x14ac:dyDescent="0.2">
      <c r="A71"/>
      <c r="B71" s="76"/>
      <c r="C71"/>
      <c r="D71"/>
      <c r="E71" s="78"/>
      <c r="F71" s="78"/>
      <c r="G71" s="78"/>
      <c r="H71" s="78"/>
      <c r="I71" s="78"/>
      <c r="J71" s="78"/>
      <c r="K71" s="78"/>
      <c r="L71" s="78"/>
      <c r="M71" s="78"/>
      <c r="N71"/>
      <c r="O71" s="132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4"/>
    </row>
    <row r="72" spans="1:27" ht="13.5" thickBot="1" x14ac:dyDescent="0.25">
      <c r="A72"/>
      <c r="B72" s="76" t="s">
        <v>143</v>
      </c>
      <c r="C72"/>
      <c r="D72">
        <v>1</v>
      </c>
      <c r="E72" s="131"/>
      <c r="F72" s="131"/>
      <c r="G72" s="131"/>
      <c r="H72" s="131"/>
      <c r="I72" s="131"/>
      <c r="J72" s="131"/>
      <c r="K72" s="131"/>
      <c r="L72" s="131"/>
      <c r="M72" s="131"/>
      <c r="N72"/>
      <c r="O72" s="135"/>
      <c r="P72" s="136"/>
      <c r="Q72" s="136"/>
      <c r="R72" s="136"/>
      <c r="S72" s="136"/>
      <c r="T72" s="136"/>
      <c r="U72" s="136"/>
      <c r="V72" s="136"/>
      <c r="W72" s="136"/>
      <c r="X72" s="136"/>
      <c r="Y72" s="136"/>
      <c r="Z72" s="136"/>
      <c r="AA72" s="137"/>
    </row>
    <row r="73" spans="1:27" ht="13.5" thickBot="1" x14ac:dyDescent="0.25">
      <c r="A73"/>
      <c r="B73" s="77"/>
      <c r="C73"/>
      <c r="D73">
        <v>2</v>
      </c>
      <c r="E73" s="131"/>
      <c r="F73" s="131"/>
      <c r="G73" s="131"/>
      <c r="H73" s="131"/>
      <c r="I73" s="131"/>
      <c r="J73" s="131"/>
      <c r="K73" s="131"/>
      <c r="L73" s="131"/>
      <c r="M73" s="131"/>
      <c r="N73"/>
      <c r="O73" s="135"/>
      <c r="P73" s="136"/>
      <c r="Q73" s="136"/>
      <c r="R73" s="136"/>
      <c r="S73" s="136"/>
      <c r="T73" s="136"/>
      <c r="U73" s="136"/>
      <c r="V73" s="136"/>
      <c r="W73" s="136"/>
      <c r="X73" s="136"/>
      <c r="Y73" s="136"/>
      <c r="Z73" s="136"/>
      <c r="AA73" s="137"/>
    </row>
    <row r="74" spans="1:27" x14ac:dyDescent="0.2">
      <c r="A74"/>
      <c r="B74" s="77"/>
      <c r="C74"/>
      <c r="D74"/>
      <c r="E74" s="78"/>
      <c r="F74" s="78"/>
      <c r="G74" s="78"/>
      <c r="H74" s="78"/>
      <c r="I74" s="78"/>
      <c r="J74" s="78"/>
      <c r="K74" s="78"/>
      <c r="L74" s="78"/>
      <c r="M74" s="78"/>
      <c r="N74"/>
      <c r="O74" s="135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7"/>
    </row>
    <row r="75" spans="1:27" ht="12.75" customHeight="1" thickBot="1" x14ac:dyDescent="0.25">
      <c r="A75"/>
      <c r="B75" s="76" t="s">
        <v>144</v>
      </c>
      <c r="C75"/>
      <c r="D75"/>
      <c r="E75" s="131"/>
      <c r="F75" s="131"/>
      <c r="G75" s="131"/>
      <c r="H75" s="131"/>
      <c r="I75" s="131"/>
      <c r="J75" s="131"/>
      <c r="K75" s="131"/>
      <c r="L75" s="131"/>
      <c r="M75" s="131"/>
      <c r="N75"/>
      <c r="O75" s="138"/>
      <c r="P75" s="139"/>
      <c r="Q75" s="139"/>
      <c r="R75" s="139"/>
      <c r="S75" s="139"/>
      <c r="T75" s="139"/>
      <c r="U75" s="139"/>
      <c r="V75" s="139"/>
      <c r="W75" s="139"/>
      <c r="X75" s="139"/>
      <c r="Y75" s="139"/>
      <c r="Z75" s="139"/>
      <c r="AA75" s="140"/>
    </row>
    <row r="76" spans="1:27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 s="80" t="s">
        <v>146</v>
      </c>
      <c r="X76"/>
      <c r="Y76"/>
      <c r="Z76"/>
      <c r="AA76"/>
    </row>
    <row r="77" spans="1:27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</row>
    <row r="78" spans="1:27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</row>
    <row r="79" spans="1:27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</row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spans="1:27" customFormat="1" x14ac:dyDescent="0.2"/>
    <row r="178" spans="1:27" customFormat="1" x14ac:dyDescent="0.2"/>
    <row r="179" spans="1:27" customFormat="1" x14ac:dyDescent="0.2"/>
    <row r="180" spans="1:27" customFormat="1" x14ac:dyDescent="0.2"/>
    <row r="181" spans="1:27" customFormat="1" x14ac:dyDescent="0.2"/>
    <row r="182" spans="1:27" customFormat="1" x14ac:dyDescent="0.2"/>
    <row r="183" spans="1:27" customFormat="1" x14ac:dyDescent="0.2"/>
    <row r="184" spans="1:27" customFormat="1" x14ac:dyDescent="0.2"/>
    <row r="185" spans="1:27" customFormat="1" x14ac:dyDescent="0.2"/>
    <row r="186" spans="1:27" customFormat="1" x14ac:dyDescent="0.2"/>
    <row r="187" spans="1:27" customFormat="1" x14ac:dyDescent="0.2"/>
    <row r="188" spans="1:27" x14ac:dyDescent="0.2">
      <c r="A188"/>
      <c r="S188"/>
      <c r="T188"/>
      <c r="U188"/>
      <c r="V188"/>
      <c r="W188"/>
      <c r="X188"/>
      <c r="Y188"/>
      <c r="Z188"/>
      <c r="AA188"/>
    </row>
  </sheetData>
  <sheetProtection algorithmName="SHA-512" hashValue="NnrpLIIc5875f83dqDMkDmDwdAcSJsqsBrbB0LQpHZ/zpnpAkdWno5XrmXB9iePlCHV0nzjO4U04hAUSvXokVQ==" saltValue="Y45HLjXC8fH0VQzKNXj/1g==" spinCount="100000" sheet="1" objects="1" scenarios="1"/>
  <mergeCells count="246">
    <mergeCell ref="E70:M70"/>
    <mergeCell ref="E72:M72"/>
    <mergeCell ref="E73:M73"/>
    <mergeCell ref="E75:M75"/>
    <mergeCell ref="O71:AA75"/>
    <mergeCell ref="A65:H65"/>
    <mergeCell ref="A66:I66"/>
    <mergeCell ref="A25:C25"/>
    <mergeCell ref="A27:C27"/>
    <mergeCell ref="A32:C32"/>
    <mergeCell ref="A34:C34"/>
    <mergeCell ref="A39:C39"/>
    <mergeCell ref="I58:J58"/>
    <mergeCell ref="K58:L58"/>
    <mergeCell ref="X58:Y58"/>
    <mergeCell ref="Z58:AA58"/>
    <mergeCell ref="A56:B56"/>
    <mergeCell ref="C56:D56"/>
    <mergeCell ref="I56:J56"/>
    <mergeCell ref="P56:Q56"/>
    <mergeCell ref="R56:S56"/>
    <mergeCell ref="X56:Y56"/>
    <mergeCell ref="L66:M67"/>
    <mergeCell ref="O66:P67"/>
    <mergeCell ref="T14:AA15"/>
    <mergeCell ref="P34:R34"/>
    <mergeCell ref="P39:R39"/>
    <mergeCell ref="P41:R41"/>
    <mergeCell ref="P46:R46"/>
    <mergeCell ref="P48:R48"/>
    <mergeCell ref="P53:R53"/>
    <mergeCell ref="P55:R55"/>
    <mergeCell ref="Z45:AA49"/>
    <mergeCell ref="Z51:AA51"/>
    <mergeCell ref="X41:Y41"/>
    <mergeCell ref="Z44:AA44"/>
    <mergeCell ref="Z37:AA37"/>
    <mergeCell ref="X34:Y34"/>
    <mergeCell ref="X28:Y28"/>
    <mergeCell ref="Z23:AA23"/>
    <mergeCell ref="X18:Y18"/>
    <mergeCell ref="X47:Y47"/>
    <mergeCell ref="I5:N5"/>
    <mergeCell ref="I8:N8"/>
    <mergeCell ref="I6:N6"/>
    <mergeCell ref="I7:N7"/>
    <mergeCell ref="P18:R18"/>
    <mergeCell ref="P20:R20"/>
    <mergeCell ref="P25:R25"/>
    <mergeCell ref="P27:R27"/>
    <mergeCell ref="P32:R32"/>
    <mergeCell ref="E14:L15"/>
    <mergeCell ref="F62:G62"/>
    <mergeCell ref="U62:V62"/>
    <mergeCell ref="R66:AA66"/>
    <mergeCell ref="L65:P65"/>
    <mergeCell ref="L62:P62"/>
    <mergeCell ref="L63:M64"/>
    <mergeCell ref="O63:P64"/>
    <mergeCell ref="R65:AA65"/>
    <mergeCell ref="I59:J59"/>
    <mergeCell ref="K59:L59"/>
    <mergeCell ref="X59:Y59"/>
    <mergeCell ref="Z59:AA59"/>
    <mergeCell ref="K60:L60"/>
    <mergeCell ref="Z60:AA60"/>
    <mergeCell ref="I52:J52"/>
    <mergeCell ref="K52:L56"/>
    <mergeCell ref="P52:Q52"/>
    <mergeCell ref="R52:S52"/>
    <mergeCell ref="X52:Y52"/>
    <mergeCell ref="Z52:AA56"/>
    <mergeCell ref="I53:J53"/>
    <mergeCell ref="X53:Y53"/>
    <mergeCell ref="A54:B54"/>
    <mergeCell ref="C54:D54"/>
    <mergeCell ref="I54:J54"/>
    <mergeCell ref="P54:Q54"/>
    <mergeCell ref="R54:S54"/>
    <mergeCell ref="X54:Y54"/>
    <mergeCell ref="I55:J55"/>
    <mergeCell ref="X55:Y55"/>
    <mergeCell ref="A51:D51"/>
    <mergeCell ref="I51:J51"/>
    <mergeCell ref="K51:L51"/>
    <mergeCell ref="P51:S51"/>
    <mergeCell ref="X51:Y51"/>
    <mergeCell ref="A53:C53"/>
    <mergeCell ref="A55:C55"/>
    <mergeCell ref="K45:L49"/>
    <mergeCell ref="P45:Q45"/>
    <mergeCell ref="R45:S45"/>
    <mergeCell ref="X45:Y45"/>
    <mergeCell ref="I46:J46"/>
    <mergeCell ref="X46:Y46"/>
    <mergeCell ref="A47:B47"/>
    <mergeCell ref="C47:D47"/>
    <mergeCell ref="I47:J47"/>
    <mergeCell ref="P47:Q47"/>
    <mergeCell ref="R47:S47"/>
    <mergeCell ref="A46:C46"/>
    <mergeCell ref="A48:C48"/>
    <mergeCell ref="C49:D49"/>
    <mergeCell ref="I49:J49"/>
    <mergeCell ref="A52:B52"/>
    <mergeCell ref="C52:D52"/>
    <mergeCell ref="I48:J48"/>
    <mergeCell ref="X48:Y48"/>
    <mergeCell ref="A49:B49"/>
    <mergeCell ref="C42:D42"/>
    <mergeCell ref="I42:J42"/>
    <mergeCell ref="P42:Q42"/>
    <mergeCell ref="R42:S42"/>
    <mergeCell ref="X42:Y42"/>
    <mergeCell ref="A44:D44"/>
    <mergeCell ref="I44:J44"/>
    <mergeCell ref="K44:L44"/>
    <mergeCell ref="P44:S44"/>
    <mergeCell ref="X44:Y44"/>
    <mergeCell ref="P49:Q49"/>
    <mergeCell ref="R49:S49"/>
    <mergeCell ref="X49:Y49"/>
    <mergeCell ref="A45:B45"/>
    <mergeCell ref="C45:D45"/>
    <mergeCell ref="I45:J45"/>
    <mergeCell ref="A38:B38"/>
    <mergeCell ref="C38:D38"/>
    <mergeCell ref="I38:J38"/>
    <mergeCell ref="K38:L42"/>
    <mergeCell ref="P38:Q38"/>
    <mergeCell ref="R38:S38"/>
    <mergeCell ref="X38:Y38"/>
    <mergeCell ref="Z38:AA42"/>
    <mergeCell ref="I39:J39"/>
    <mergeCell ref="X39:Y39"/>
    <mergeCell ref="A40:B40"/>
    <mergeCell ref="C40:D40"/>
    <mergeCell ref="I40:J40"/>
    <mergeCell ref="P40:Q40"/>
    <mergeCell ref="R40:S40"/>
    <mergeCell ref="X40:Y40"/>
    <mergeCell ref="I41:J41"/>
    <mergeCell ref="A41:C41"/>
    <mergeCell ref="A42:B42"/>
    <mergeCell ref="C35:D35"/>
    <mergeCell ref="I35:J35"/>
    <mergeCell ref="P35:Q35"/>
    <mergeCell ref="R35:S35"/>
    <mergeCell ref="X35:Y35"/>
    <mergeCell ref="A37:D37"/>
    <mergeCell ref="I37:J37"/>
    <mergeCell ref="K37:L37"/>
    <mergeCell ref="P37:S37"/>
    <mergeCell ref="X37:Y37"/>
    <mergeCell ref="A30:D30"/>
    <mergeCell ref="I30:J30"/>
    <mergeCell ref="K30:L30"/>
    <mergeCell ref="P30:S30"/>
    <mergeCell ref="X30:Y30"/>
    <mergeCell ref="Z30:AA30"/>
    <mergeCell ref="A31:B31"/>
    <mergeCell ref="C31:D31"/>
    <mergeCell ref="I31:J31"/>
    <mergeCell ref="K31:L35"/>
    <mergeCell ref="P31:Q31"/>
    <mergeCell ref="R31:S31"/>
    <mergeCell ref="X31:Y31"/>
    <mergeCell ref="Z31:AA35"/>
    <mergeCell ref="I32:J32"/>
    <mergeCell ref="X32:Y32"/>
    <mergeCell ref="A33:B33"/>
    <mergeCell ref="C33:D33"/>
    <mergeCell ref="I33:J33"/>
    <mergeCell ref="P33:Q33"/>
    <mergeCell ref="R33:S33"/>
    <mergeCell ref="X33:Y33"/>
    <mergeCell ref="I34:J34"/>
    <mergeCell ref="A35:B35"/>
    <mergeCell ref="A24:B24"/>
    <mergeCell ref="C24:D24"/>
    <mergeCell ref="I24:J24"/>
    <mergeCell ref="K24:L28"/>
    <mergeCell ref="P24:Q24"/>
    <mergeCell ref="R24:S24"/>
    <mergeCell ref="X24:Y24"/>
    <mergeCell ref="Z24:AA28"/>
    <mergeCell ref="I25:J25"/>
    <mergeCell ref="X25:Y25"/>
    <mergeCell ref="A26:B26"/>
    <mergeCell ref="C26:D26"/>
    <mergeCell ref="I26:J26"/>
    <mergeCell ref="P26:Q26"/>
    <mergeCell ref="R26:S26"/>
    <mergeCell ref="X26:Y26"/>
    <mergeCell ref="I27:J27"/>
    <mergeCell ref="X27:Y27"/>
    <mergeCell ref="A28:B28"/>
    <mergeCell ref="C28:D28"/>
    <mergeCell ref="I28:J28"/>
    <mergeCell ref="P28:Q28"/>
    <mergeCell ref="R28:S28"/>
    <mergeCell ref="A21:B21"/>
    <mergeCell ref="C21:D21"/>
    <mergeCell ref="I21:J21"/>
    <mergeCell ref="P21:Q21"/>
    <mergeCell ref="R21:S21"/>
    <mergeCell ref="X21:Y21"/>
    <mergeCell ref="A23:D23"/>
    <mergeCell ref="I23:J23"/>
    <mergeCell ref="K23:L23"/>
    <mergeCell ref="P23:S23"/>
    <mergeCell ref="X23:Y23"/>
    <mergeCell ref="A18:C18"/>
    <mergeCell ref="A19:B19"/>
    <mergeCell ref="C19:D19"/>
    <mergeCell ref="I19:J19"/>
    <mergeCell ref="P19:Q19"/>
    <mergeCell ref="R19:S19"/>
    <mergeCell ref="X19:Y19"/>
    <mergeCell ref="I20:J20"/>
    <mergeCell ref="X20:Y20"/>
    <mergeCell ref="A20:C20"/>
    <mergeCell ref="A16:D16"/>
    <mergeCell ref="I16:J16"/>
    <mergeCell ref="K16:L16"/>
    <mergeCell ref="P16:S16"/>
    <mergeCell ref="X16:Y16"/>
    <mergeCell ref="Z16:AA16"/>
    <mergeCell ref="A17:B17"/>
    <mergeCell ref="C17:D17"/>
    <mergeCell ref="A3:AA3"/>
    <mergeCell ref="G13:L13"/>
    <mergeCell ref="V13:AA13"/>
    <mergeCell ref="A14:D14"/>
    <mergeCell ref="P14:S14"/>
    <mergeCell ref="A15:B15"/>
    <mergeCell ref="C15:D15"/>
    <mergeCell ref="P15:Q15"/>
    <mergeCell ref="R15:S15"/>
    <mergeCell ref="I17:J17"/>
    <mergeCell ref="K17:L21"/>
    <mergeCell ref="P17:Q17"/>
    <mergeCell ref="R17:S17"/>
    <mergeCell ref="X17:Y17"/>
    <mergeCell ref="Z17:AA21"/>
    <mergeCell ref="I18:J18"/>
  </mergeCells>
  <conditionalFormatting sqref="A17:B17 P17:Q17 A24:B24 P24:Q24 A31:B31 P31:Q31 A38:B38 P38:Q38 A45:B45 P45:Q45 A52:B52 P52:Q52">
    <cfRule type="containsBlanks" dxfId="0" priority="4">
      <formula>LEN(TRIM(A17))=0</formula>
    </cfRule>
  </conditionalFormatting>
  <dataValidations count="3">
    <dataValidation type="list" allowBlank="1" showInputMessage="1" showErrorMessage="1" sqref="E14:L15 T14:AA15" xr:uid="{00000000-0002-0000-0000-000000000000}">
      <formula1>Teams</formula1>
    </dataValidation>
    <dataValidation type="list" allowBlank="1" showInputMessage="1" showErrorMessage="1" sqref="I5:N5" xr:uid="{00000000-0002-0000-0000-000001000000}">
      <formula1>Cities</formula1>
    </dataValidation>
    <dataValidation type="list" allowBlank="1" showInputMessage="1" showErrorMessage="1" sqref="I8:N8" xr:uid="{00000000-0002-0000-0000-000002000000}">
      <formula1>Alleys</formula1>
    </dataValidation>
  </dataValidations>
  <pageMargins left="0.78749999999999998" right="0.78749999999999998" top="0.45833333333333298" bottom="0.29444444444444401" header="0.219444444444444" footer="5.5555555555555601E-2"/>
  <pageSetup paperSize="9" scale="79" firstPageNumber="0" orientation="portrait" horizontalDpi="4294967295" verticalDpi="4294967295" r:id="rId1"/>
  <ignoredErrors>
    <ignoredError sqref="H17:H20 W17:W20 H45 H46:H48 H38:H41 H31:H34 H24:H27 H52:H55 W24:W27 W31:W34 W38:W41 W45:W48 W52:W55 L63 O63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3"/>
  <sheetViews>
    <sheetView topLeftCell="A80" workbookViewId="0">
      <selection activeCell="D100" sqref="D100"/>
    </sheetView>
  </sheetViews>
  <sheetFormatPr defaultRowHeight="12.75" x14ac:dyDescent="0.2"/>
  <cols>
    <col min="1" max="1" width="11.140625" customWidth="1"/>
    <col min="2" max="2" width="27.140625" bestFit="1" customWidth="1"/>
    <col min="3" max="3" width="12.140625" bestFit="1" customWidth="1"/>
  </cols>
  <sheetData>
    <row r="1" spans="1:4" x14ac:dyDescent="0.2">
      <c r="A1" t="s">
        <v>35</v>
      </c>
      <c r="B1" t="s">
        <v>36</v>
      </c>
      <c r="C1" t="s">
        <v>37</v>
      </c>
      <c r="D1" t="s">
        <v>152</v>
      </c>
    </row>
    <row r="2" spans="1:4" ht="15" x14ac:dyDescent="0.2">
      <c r="A2" s="71">
        <v>891</v>
      </c>
      <c r="B2" s="71" t="s">
        <v>52</v>
      </c>
    </row>
    <row r="3" spans="1:4" ht="15" x14ac:dyDescent="0.2">
      <c r="A3" s="71">
        <v>1200</v>
      </c>
      <c r="B3" s="71" t="s">
        <v>53</v>
      </c>
    </row>
    <row r="4" spans="1:4" ht="15" x14ac:dyDescent="0.2">
      <c r="A4" s="71">
        <v>1394</v>
      </c>
      <c r="B4" s="71" t="s">
        <v>54</v>
      </c>
    </row>
    <row r="5" spans="1:4" ht="15" x14ac:dyDescent="0.2">
      <c r="A5" s="71">
        <v>1450</v>
      </c>
      <c r="B5" s="71" t="s">
        <v>55</v>
      </c>
    </row>
    <row r="6" spans="1:4" ht="15" x14ac:dyDescent="0.2">
      <c r="A6" s="71">
        <v>1451</v>
      </c>
      <c r="B6" s="71" t="s">
        <v>56</v>
      </c>
    </row>
    <row r="7" spans="1:4" ht="15" x14ac:dyDescent="0.2">
      <c r="A7" s="71">
        <v>1511</v>
      </c>
      <c r="B7" s="71" t="s">
        <v>57</v>
      </c>
    </row>
    <row r="8" spans="1:4" ht="15" x14ac:dyDescent="0.2">
      <c r="A8" s="71">
        <v>1518</v>
      </c>
      <c r="B8" s="71" t="s">
        <v>58</v>
      </c>
    </row>
    <row r="9" spans="1:4" ht="15" x14ac:dyDescent="0.2">
      <c r="A9" s="71">
        <v>1614</v>
      </c>
      <c r="B9" s="71" t="s">
        <v>59</v>
      </c>
    </row>
    <row r="10" spans="1:4" ht="15" x14ac:dyDescent="0.2">
      <c r="A10" s="71">
        <v>1615</v>
      </c>
      <c r="B10" s="71" t="s">
        <v>60</v>
      </c>
    </row>
    <row r="11" spans="1:4" ht="15" x14ac:dyDescent="0.2">
      <c r="A11" s="71">
        <v>1629</v>
      </c>
      <c r="B11" s="71" t="s">
        <v>61</v>
      </c>
    </row>
    <row r="12" spans="1:4" ht="15" x14ac:dyDescent="0.2">
      <c r="A12" s="71">
        <v>1641</v>
      </c>
      <c r="B12" s="71" t="s">
        <v>62</v>
      </c>
    </row>
    <row r="13" spans="1:4" ht="15" x14ac:dyDescent="0.2">
      <c r="A13" s="71">
        <v>1651</v>
      </c>
      <c r="B13" s="71" t="s">
        <v>63</v>
      </c>
    </row>
    <row r="14" spans="1:4" x14ac:dyDescent="0.2">
      <c r="A14" s="72">
        <v>1496</v>
      </c>
      <c r="B14" s="72" t="s">
        <v>64</v>
      </c>
    </row>
    <row r="15" spans="1:4" x14ac:dyDescent="0.2">
      <c r="A15" s="72">
        <v>1594</v>
      </c>
      <c r="B15" s="72" t="s">
        <v>65</v>
      </c>
    </row>
    <row r="16" spans="1:4" x14ac:dyDescent="0.2">
      <c r="A16" s="72">
        <v>1493</v>
      </c>
      <c r="B16" s="72" t="s">
        <v>66</v>
      </c>
    </row>
    <row r="17" spans="1:2" x14ac:dyDescent="0.2">
      <c r="A17" s="72">
        <v>1575</v>
      </c>
      <c r="B17" s="72" t="s">
        <v>67</v>
      </c>
    </row>
    <row r="18" spans="1:2" x14ac:dyDescent="0.2">
      <c r="A18" s="72">
        <v>1577</v>
      </c>
      <c r="B18" s="72" t="s">
        <v>68</v>
      </c>
    </row>
    <row r="19" spans="1:2" x14ac:dyDescent="0.2">
      <c r="A19" s="72">
        <v>1532</v>
      </c>
      <c r="B19" s="72" t="s">
        <v>69</v>
      </c>
    </row>
    <row r="20" spans="1:2" x14ac:dyDescent="0.2">
      <c r="A20" s="72">
        <v>1531</v>
      </c>
      <c r="B20" s="72" t="s">
        <v>70</v>
      </c>
    </row>
    <row r="21" spans="1:2" x14ac:dyDescent="0.2">
      <c r="A21" s="72">
        <v>1542</v>
      </c>
      <c r="B21" s="72" t="s">
        <v>71</v>
      </c>
    </row>
    <row r="22" spans="1:2" x14ac:dyDescent="0.2">
      <c r="A22" s="72">
        <v>1517</v>
      </c>
      <c r="B22" s="72" t="s">
        <v>72</v>
      </c>
    </row>
    <row r="23" spans="1:2" x14ac:dyDescent="0.2">
      <c r="A23" s="72">
        <v>1494</v>
      </c>
      <c r="B23" s="72" t="s">
        <v>73</v>
      </c>
    </row>
    <row r="24" spans="1:2" x14ac:dyDescent="0.2">
      <c r="A24" s="72">
        <v>1609</v>
      </c>
      <c r="B24" s="72" t="s">
        <v>74</v>
      </c>
    </row>
    <row r="25" spans="1:2" x14ac:dyDescent="0.2">
      <c r="A25" s="72">
        <v>1608</v>
      </c>
      <c r="B25" s="72" t="s">
        <v>75</v>
      </c>
    </row>
    <row r="26" spans="1:2" x14ac:dyDescent="0.2">
      <c r="A26" s="72">
        <v>1622</v>
      </c>
      <c r="B26" s="72" t="s">
        <v>76</v>
      </c>
    </row>
    <row r="27" spans="1:2" x14ac:dyDescent="0.2">
      <c r="A27" s="72">
        <v>1610</v>
      </c>
      <c r="B27" s="72" t="s">
        <v>77</v>
      </c>
    </row>
    <row r="28" spans="1:2" x14ac:dyDescent="0.2">
      <c r="A28" s="72">
        <v>1631</v>
      </c>
      <c r="B28" s="72" t="s">
        <v>78</v>
      </c>
    </row>
    <row r="29" spans="1:2" x14ac:dyDescent="0.2">
      <c r="A29" s="72">
        <v>1649</v>
      </c>
      <c r="B29" s="72" t="s">
        <v>79</v>
      </c>
    </row>
    <row r="30" spans="1:2" x14ac:dyDescent="0.2">
      <c r="A30" s="72">
        <v>1272</v>
      </c>
      <c r="B30" s="72" t="s">
        <v>80</v>
      </c>
    </row>
    <row r="31" spans="1:2" x14ac:dyDescent="0.2">
      <c r="A31" s="72">
        <v>1406</v>
      </c>
      <c r="B31" s="72" t="s">
        <v>81</v>
      </c>
    </row>
    <row r="32" spans="1:2" x14ac:dyDescent="0.2">
      <c r="A32" s="72">
        <v>1500</v>
      </c>
      <c r="B32" s="72" t="s">
        <v>82</v>
      </c>
    </row>
    <row r="33" spans="1:2" x14ac:dyDescent="0.2">
      <c r="A33" s="72">
        <v>1543</v>
      </c>
      <c r="B33" s="72" t="s">
        <v>83</v>
      </c>
    </row>
    <row r="34" spans="1:2" x14ac:dyDescent="0.2">
      <c r="A34" s="72">
        <v>1552</v>
      </c>
      <c r="B34" s="72" t="s">
        <v>84</v>
      </c>
    </row>
    <row r="35" spans="1:2" x14ac:dyDescent="0.2">
      <c r="A35" s="72">
        <v>1602</v>
      </c>
      <c r="B35" s="72" t="s">
        <v>85</v>
      </c>
    </row>
    <row r="36" spans="1:2" x14ac:dyDescent="0.2">
      <c r="A36" s="72">
        <v>1616</v>
      </c>
      <c r="B36" s="72" t="s">
        <v>86</v>
      </c>
    </row>
    <row r="37" spans="1:2" x14ac:dyDescent="0.2">
      <c r="A37" s="72">
        <v>1617</v>
      </c>
      <c r="B37" s="72" t="s">
        <v>87</v>
      </c>
    </row>
    <row r="38" spans="1:2" x14ac:dyDescent="0.2">
      <c r="A38" s="72">
        <v>1630</v>
      </c>
      <c r="B38" s="72" t="s">
        <v>88</v>
      </c>
    </row>
    <row r="39" spans="1:2" x14ac:dyDescent="0.2">
      <c r="A39" s="72">
        <v>1477</v>
      </c>
      <c r="B39" s="72" t="s">
        <v>89</v>
      </c>
    </row>
    <row r="40" spans="1:2" x14ac:dyDescent="0.2">
      <c r="A40" s="72">
        <v>1480</v>
      </c>
      <c r="B40" s="72" t="s">
        <v>90</v>
      </c>
    </row>
    <row r="41" spans="1:2" x14ac:dyDescent="0.2">
      <c r="A41" s="72">
        <v>1481</v>
      </c>
      <c r="B41" s="72" t="s">
        <v>91</v>
      </c>
    </row>
    <row r="42" spans="1:2" x14ac:dyDescent="0.2">
      <c r="A42" s="72">
        <v>1482</v>
      </c>
      <c r="B42" s="72" t="s">
        <v>92</v>
      </c>
    </row>
    <row r="43" spans="1:2" x14ac:dyDescent="0.2">
      <c r="A43" s="72">
        <v>1484</v>
      </c>
      <c r="B43" s="72" t="s">
        <v>93</v>
      </c>
    </row>
    <row r="44" spans="1:2" x14ac:dyDescent="0.2">
      <c r="A44" s="72">
        <v>1490</v>
      </c>
      <c r="B44" s="72" t="s">
        <v>94</v>
      </c>
    </row>
    <row r="45" spans="1:2" x14ac:dyDescent="0.2">
      <c r="A45" s="72">
        <v>1591</v>
      </c>
      <c r="B45" s="72" t="s">
        <v>95</v>
      </c>
    </row>
    <row r="46" spans="1:2" x14ac:dyDescent="0.2">
      <c r="A46" s="72">
        <v>1635</v>
      </c>
      <c r="B46" s="72" t="s">
        <v>96</v>
      </c>
    </row>
    <row r="47" spans="1:2" x14ac:dyDescent="0.2">
      <c r="A47" s="72">
        <v>1560</v>
      </c>
      <c r="B47" s="72" t="s">
        <v>97</v>
      </c>
    </row>
    <row r="48" spans="1:2" x14ac:dyDescent="0.2">
      <c r="A48" s="72">
        <v>1474</v>
      </c>
      <c r="B48" s="72" t="s">
        <v>98</v>
      </c>
    </row>
    <row r="49" spans="1:2" x14ac:dyDescent="0.2">
      <c r="A49" s="72">
        <v>1626</v>
      </c>
      <c r="B49" s="72" t="s">
        <v>99</v>
      </c>
    </row>
    <row r="50" spans="1:2" x14ac:dyDescent="0.2">
      <c r="A50" s="72">
        <v>1637</v>
      </c>
      <c r="B50" s="72" t="s">
        <v>100</v>
      </c>
    </row>
    <row r="51" spans="1:2" x14ac:dyDescent="0.2">
      <c r="A51" s="72">
        <v>1558</v>
      </c>
      <c r="B51" s="72" t="s">
        <v>101</v>
      </c>
    </row>
    <row r="52" spans="1:2" x14ac:dyDescent="0.2">
      <c r="A52" s="72">
        <v>1640</v>
      </c>
      <c r="B52" s="72" t="s">
        <v>102</v>
      </c>
    </row>
    <row r="53" spans="1:2" x14ac:dyDescent="0.2">
      <c r="A53" s="72">
        <v>1639</v>
      </c>
      <c r="B53" s="72" t="s">
        <v>103</v>
      </c>
    </row>
    <row r="54" spans="1:2" x14ac:dyDescent="0.2">
      <c r="A54" s="72">
        <v>1625</v>
      </c>
      <c r="B54" s="72" t="s">
        <v>104</v>
      </c>
    </row>
    <row r="55" spans="1:2" x14ac:dyDescent="0.2">
      <c r="A55" s="72">
        <v>1588</v>
      </c>
      <c r="B55" s="72" t="s">
        <v>105</v>
      </c>
    </row>
    <row r="56" spans="1:2" x14ac:dyDescent="0.2">
      <c r="A56" s="72">
        <v>1633</v>
      </c>
      <c r="B56" s="72" t="s">
        <v>106</v>
      </c>
    </row>
    <row r="57" spans="1:2" x14ac:dyDescent="0.2">
      <c r="A57" s="72">
        <v>1607</v>
      </c>
      <c r="B57" s="72" t="s">
        <v>107</v>
      </c>
    </row>
    <row r="58" spans="1:2" x14ac:dyDescent="0.2">
      <c r="A58" s="72"/>
      <c r="B58" s="72" t="s">
        <v>108</v>
      </c>
    </row>
    <row r="59" spans="1:2" x14ac:dyDescent="0.2">
      <c r="A59" s="72">
        <v>1585</v>
      </c>
      <c r="B59" s="72" t="s">
        <v>109</v>
      </c>
    </row>
    <row r="60" spans="1:2" x14ac:dyDescent="0.2">
      <c r="A60" s="72">
        <v>1618</v>
      </c>
      <c r="B60" s="72" t="s">
        <v>110</v>
      </c>
    </row>
    <row r="61" spans="1:2" x14ac:dyDescent="0.2">
      <c r="A61" s="72">
        <v>1587</v>
      </c>
      <c r="B61" s="72" t="s">
        <v>111</v>
      </c>
    </row>
    <row r="62" spans="1:2" x14ac:dyDescent="0.2">
      <c r="A62" s="72">
        <v>1582</v>
      </c>
      <c r="B62" s="72" t="s">
        <v>112</v>
      </c>
    </row>
    <row r="63" spans="1:2" x14ac:dyDescent="0.2">
      <c r="A63" s="72">
        <v>1583</v>
      </c>
      <c r="B63" s="72" t="s">
        <v>113</v>
      </c>
    </row>
    <row r="64" spans="1:2" x14ac:dyDescent="0.2">
      <c r="A64" s="72">
        <v>1581</v>
      </c>
      <c r="B64" s="72" t="s">
        <v>114</v>
      </c>
    </row>
    <row r="65" spans="1:2" x14ac:dyDescent="0.2">
      <c r="A65" s="72">
        <v>1589</v>
      </c>
      <c r="B65" s="72" t="s">
        <v>115</v>
      </c>
    </row>
    <row r="66" spans="1:2" x14ac:dyDescent="0.2">
      <c r="A66" s="72">
        <v>1590</v>
      </c>
      <c r="B66" s="72" t="s">
        <v>116</v>
      </c>
    </row>
    <row r="67" spans="1:2" x14ac:dyDescent="0.2">
      <c r="A67" s="72">
        <v>1580</v>
      </c>
      <c r="B67" s="72" t="s">
        <v>117</v>
      </c>
    </row>
    <row r="68" spans="1:2" x14ac:dyDescent="0.2">
      <c r="A68" s="72">
        <v>1563</v>
      </c>
      <c r="B68" s="72" t="s">
        <v>118</v>
      </c>
    </row>
    <row r="69" spans="1:2" x14ac:dyDescent="0.2">
      <c r="A69" s="72">
        <v>1564</v>
      </c>
      <c r="B69" s="72" t="s">
        <v>119</v>
      </c>
    </row>
    <row r="70" spans="1:2" x14ac:dyDescent="0.2">
      <c r="A70" s="72">
        <v>1566</v>
      </c>
      <c r="B70" s="72" t="s">
        <v>120</v>
      </c>
    </row>
    <row r="71" spans="1:2" x14ac:dyDescent="0.2">
      <c r="A71" s="72">
        <v>1567</v>
      </c>
      <c r="B71" s="72" t="s">
        <v>121</v>
      </c>
    </row>
    <row r="72" spans="1:2" x14ac:dyDescent="0.2">
      <c r="A72" s="72">
        <v>1568</v>
      </c>
      <c r="B72" s="72" t="s">
        <v>122</v>
      </c>
    </row>
    <row r="73" spans="1:2" x14ac:dyDescent="0.2">
      <c r="A73" s="72">
        <v>1573</v>
      </c>
      <c r="B73" s="72" t="s">
        <v>123</v>
      </c>
    </row>
    <row r="74" spans="1:2" x14ac:dyDescent="0.2">
      <c r="A74" s="72">
        <v>1642</v>
      </c>
      <c r="B74" s="72" t="s">
        <v>124</v>
      </c>
    </row>
    <row r="75" spans="1:2" x14ac:dyDescent="0.2">
      <c r="A75" s="72">
        <v>1643</v>
      </c>
      <c r="B75" s="72" t="s">
        <v>125</v>
      </c>
    </row>
    <row r="76" spans="1:2" x14ac:dyDescent="0.2">
      <c r="A76" s="72">
        <v>1644</v>
      </c>
      <c r="B76" s="72" t="s">
        <v>126</v>
      </c>
    </row>
    <row r="77" spans="1:2" x14ac:dyDescent="0.2">
      <c r="A77" s="72">
        <v>1648</v>
      </c>
      <c r="B77" s="72" t="s">
        <v>127</v>
      </c>
    </row>
    <row r="78" spans="1:2" x14ac:dyDescent="0.2">
      <c r="A78" s="72">
        <v>1652</v>
      </c>
      <c r="B78" s="72" t="s">
        <v>128</v>
      </c>
    </row>
    <row r="79" spans="1:2" x14ac:dyDescent="0.2">
      <c r="A79" s="72">
        <v>1600</v>
      </c>
      <c r="B79" s="72" t="s">
        <v>129</v>
      </c>
    </row>
    <row r="80" spans="1:2" x14ac:dyDescent="0.2">
      <c r="A80" s="73">
        <v>1596</v>
      </c>
      <c r="B80" s="73" t="s">
        <v>130</v>
      </c>
    </row>
    <row r="81" spans="1:2" x14ac:dyDescent="0.2">
      <c r="A81" s="73">
        <v>1613</v>
      </c>
      <c r="B81" s="73" t="s">
        <v>131</v>
      </c>
    </row>
    <row r="82" spans="1:2" x14ac:dyDescent="0.2">
      <c r="A82" s="73">
        <v>1554</v>
      </c>
      <c r="B82" s="73" t="s">
        <v>132</v>
      </c>
    </row>
    <row r="83" spans="1:2" x14ac:dyDescent="0.2">
      <c r="A83" s="73">
        <v>1578</v>
      </c>
      <c r="B83" s="73" t="s">
        <v>133</v>
      </c>
    </row>
    <row r="84" spans="1:2" x14ac:dyDescent="0.2">
      <c r="A84" s="73">
        <v>1620</v>
      </c>
      <c r="B84" s="73" t="s">
        <v>134</v>
      </c>
    </row>
    <row r="85" spans="1:2" x14ac:dyDescent="0.2">
      <c r="A85" s="73">
        <v>1650</v>
      </c>
      <c r="B85" s="73" t="s">
        <v>135</v>
      </c>
    </row>
    <row r="86" spans="1:2" x14ac:dyDescent="0.2">
      <c r="A86" s="73">
        <v>1549</v>
      </c>
      <c r="B86" s="73" t="s">
        <v>136</v>
      </c>
    </row>
    <row r="87" spans="1:2" x14ac:dyDescent="0.2">
      <c r="A87" s="73">
        <v>1515</v>
      </c>
      <c r="B87" s="73" t="s">
        <v>137</v>
      </c>
    </row>
    <row r="88" spans="1:2" x14ac:dyDescent="0.2">
      <c r="A88" s="73">
        <v>1623</v>
      </c>
      <c r="B88" s="73" t="s">
        <v>138</v>
      </c>
    </row>
    <row r="89" spans="1:2" x14ac:dyDescent="0.2">
      <c r="A89" s="73">
        <v>1521</v>
      </c>
      <c r="B89" s="73" t="s">
        <v>139</v>
      </c>
    </row>
    <row r="90" spans="1:2" x14ac:dyDescent="0.2">
      <c r="A90" s="75">
        <v>1628</v>
      </c>
      <c r="B90" s="75" t="s">
        <v>140</v>
      </c>
    </row>
    <row r="91" spans="1:2" x14ac:dyDescent="0.2">
      <c r="A91" s="75">
        <v>1634</v>
      </c>
      <c r="B91" s="75" t="s">
        <v>141</v>
      </c>
    </row>
    <row r="92" spans="1:2" ht="15.75" x14ac:dyDescent="0.2">
      <c r="A92" s="74">
        <v>1635</v>
      </c>
      <c r="B92" s="81" t="s">
        <v>147</v>
      </c>
    </row>
    <row r="93" spans="1:2" ht="15.75" x14ac:dyDescent="0.2">
      <c r="A93" s="82">
        <v>1656</v>
      </c>
      <c r="B93" s="82" t="s">
        <v>148</v>
      </c>
    </row>
    <row r="94" spans="1:2" ht="15.75" x14ac:dyDescent="0.2">
      <c r="A94" s="82">
        <v>1653</v>
      </c>
      <c r="B94" s="82" t="s">
        <v>149</v>
      </c>
    </row>
    <row r="95" spans="1:2" ht="15.75" x14ac:dyDescent="0.2">
      <c r="A95" s="82">
        <v>1662</v>
      </c>
      <c r="B95" s="82" t="s">
        <v>150</v>
      </c>
    </row>
    <row r="96" spans="1:2" ht="15.75" x14ac:dyDescent="0.2">
      <c r="A96" s="82">
        <v>1661</v>
      </c>
      <c r="B96" s="82" t="s">
        <v>151</v>
      </c>
    </row>
    <row r="97" spans="1:4" ht="15.75" x14ac:dyDescent="0.2">
      <c r="A97" s="82">
        <v>1660</v>
      </c>
      <c r="B97" s="82" t="s">
        <v>153</v>
      </c>
    </row>
    <row r="98" spans="1:4" ht="15.75" x14ac:dyDescent="0.2">
      <c r="A98" s="82">
        <v>2000</v>
      </c>
      <c r="B98" s="82" t="s">
        <v>154</v>
      </c>
      <c r="D98" t="s">
        <v>156</v>
      </c>
    </row>
    <row r="99" spans="1:4" ht="15.75" x14ac:dyDescent="0.2">
      <c r="A99" s="82">
        <v>1693</v>
      </c>
      <c r="B99" s="82" t="s">
        <v>155</v>
      </c>
    </row>
    <row r="100" spans="1:4" ht="15.75" x14ac:dyDescent="0.2">
      <c r="A100" s="82">
        <v>1666</v>
      </c>
      <c r="B100" s="82" t="s">
        <v>158</v>
      </c>
    </row>
    <row r="101" spans="1:4" ht="15.75" x14ac:dyDescent="0.2">
      <c r="A101" s="82">
        <v>1665</v>
      </c>
      <c r="B101" s="82" t="s">
        <v>90</v>
      </c>
    </row>
    <row r="102" spans="1:4" ht="15.75" x14ac:dyDescent="0.2">
      <c r="A102" s="82">
        <v>1619</v>
      </c>
      <c r="B102" s="82" t="s">
        <v>131</v>
      </c>
      <c r="D102" t="s">
        <v>160</v>
      </c>
    </row>
    <row r="103" spans="1:4" ht="15.75" x14ac:dyDescent="0.2">
      <c r="A103" s="82">
        <v>1663</v>
      </c>
      <c r="B103" s="82" t="s">
        <v>159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workbookViewId="0">
      <selection activeCell="C4" sqref="C4"/>
    </sheetView>
  </sheetViews>
  <sheetFormatPr defaultRowHeight="12.75" x14ac:dyDescent="0.2"/>
  <cols>
    <col min="1" max="1" width="23.140625" bestFit="1" customWidth="1"/>
    <col min="2" max="2" width="7" bestFit="1" customWidth="1"/>
    <col min="3" max="3" width="16.140625" bestFit="1" customWidth="1"/>
  </cols>
  <sheetData>
    <row r="1" spans="1:3" ht="15.75" x14ac:dyDescent="0.25">
      <c r="A1" s="57" t="s">
        <v>40</v>
      </c>
      <c r="B1" t="s">
        <v>47</v>
      </c>
      <c r="C1" t="s">
        <v>49</v>
      </c>
    </row>
    <row r="2" spans="1:3" ht="15.75" x14ac:dyDescent="0.25">
      <c r="A2" s="57" t="s">
        <v>41</v>
      </c>
      <c r="B2" t="s">
        <v>48</v>
      </c>
      <c r="C2" t="s">
        <v>50</v>
      </c>
    </row>
    <row r="3" spans="1:3" ht="15.75" x14ac:dyDescent="0.2">
      <c r="A3" s="58" t="s">
        <v>42</v>
      </c>
      <c r="B3" t="s">
        <v>47</v>
      </c>
      <c r="C3" t="s">
        <v>157</v>
      </c>
    </row>
    <row r="4" spans="1:3" ht="15.75" x14ac:dyDescent="0.25">
      <c r="A4" s="57" t="s">
        <v>43</v>
      </c>
    </row>
    <row r="5" spans="1:3" ht="15.75" x14ac:dyDescent="0.25">
      <c r="A5" s="57" t="s">
        <v>44</v>
      </c>
    </row>
    <row r="6" spans="1:3" ht="15.75" x14ac:dyDescent="0.2">
      <c r="A6" s="58" t="s">
        <v>45</v>
      </c>
    </row>
    <row r="7" spans="1:3" ht="15.75" x14ac:dyDescent="0.25">
      <c r="A7" s="57" t="s">
        <v>46</v>
      </c>
    </row>
    <row r="8" spans="1:3" ht="15.75" x14ac:dyDescent="0.25">
      <c r="A8" s="57" t="s">
        <v>51</v>
      </c>
    </row>
    <row r="9" spans="1:3" ht="15.75" x14ac:dyDescent="0.25">
      <c r="A9" s="5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1 X Y h V 6 / a 7 D 2 k A A A A 9 g A A A B I A H A B D b 2 5 m a W c v U G F j a 2 F n Z S 5 4 b W w g o h g A K K A U A A A A A A A A A A A A A A A A A A A A A A A A A A A A h Y + 9 D o I w G E V f h X S n P 8 i g p J T B V R I T o n F t S o V G + D C 0 W N 7 N w U f y F c Q o 6 u Z 4 z z 3 D v f f r j W d j 2 w Q X 3 V v T Q Y o Y p i j Q o L r S Q J W i w R 3 D J c o E 3 0 p 1 k p U O J h l s M t o y R b V z 5 4 Q Q 7 z 3 2 C 9 z 1 F Y k o Z e S Q b w p V 6 1 a i j 2 z + y 6 E B 6 y Q o j Q T f v 8 a I C D O 2 w j G N M e V k h j w 3 8 B W i a e + z / Y F 8 P T R u 6 L X Q E O 4 K T u b I y f u D e A B Q S w M E F A A C A A g A 1 X Y h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V 2 I V c o i k e 4 D g A A A B E A A A A T A B w A R m 9 y b X V s Y X M v U 2 V j d G l v b j E u b S C i G A A o o B Q A A A A A A A A A A A A A A A A A A A A A A A A A A A A r T k 0 u y c z P U w i G 0 I b W A F B L A Q I t A B Q A A g A I A N V 2 I V e v 2 u w 9 p A A A A P Y A A A A S A A A A A A A A A A A A A A A A A A A A A A B D b 2 5 m a W c v U G F j a 2 F n Z S 5 4 b W x Q S w E C L Q A U A A I A C A D V d i F X D 8 r p q 6 Q A A A D p A A A A E w A A A A A A A A A A A A A A A A D w A A A A W 0 N v b n R l b n R f V H l w Z X N d L n h t b F B L A Q I t A B Q A A g A I A N V 2 I V c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X E J Y 7 2 o m a Q b P e d h + 9 L a O 6 A A A A A A I A A A A A A A N m A A D A A A A A E A A A A H h q E Q w m 6 z A o L r y 1 N r h f 8 p A A A A A A B I A A A K A A A A A Q A A A A j b N 0 0 Y D a a 2 m u D x j f j a t 1 b V A A A A C g i V + O b C N N t c q d g l R E Q W T Y t H i Z C a 8 N H T X 0 D T O n R v y 2 w c m E 3 1 v w M H x r x h Y v o i 8 C z / D d 6 U f G x v g p 4 E L 4 B o h C o P J 9 D A i Z s S 3 y N h e U b W 2 p m 6 U o v h Q A A A D 0 e 1 k 8 j / + W V r P Y v P v o N I 5 H 1 M F Z E Q = = < / D a t a M a s h u p > 
</file>

<file path=customXml/itemProps1.xml><?xml version="1.0" encoding="utf-8"?>
<ds:datastoreItem xmlns:ds="http://schemas.openxmlformats.org/officeDocument/2006/customXml" ds:itemID="{9EA7CA10-1452-47BF-A6B6-BA396D0ED90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Екипен записник</vt:lpstr>
      <vt:lpstr>Играчи</vt:lpstr>
      <vt:lpstr>Шифрарници</vt:lpstr>
      <vt:lpstr>Alleys</vt:lpstr>
      <vt:lpstr>Cities</vt:lpstr>
      <vt:lpstr>Teams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Dimitrovski</dc:creator>
  <cp:lastModifiedBy>Vladan Macanovic</cp:lastModifiedBy>
  <cp:revision>3</cp:revision>
  <cp:lastPrinted>2023-09-22T10:42:44Z</cp:lastPrinted>
  <dcterms:created xsi:type="dcterms:W3CDTF">2017-08-28T12:53:57Z</dcterms:created>
  <dcterms:modified xsi:type="dcterms:W3CDTF">2026-01-27T15:20:43Z</dcterms:modified>
  <dc:language>en-US</dc:language>
</cp:coreProperties>
</file>